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Quarterly Repor" sheetId="1" r:id="rId1"/>
  </sheets>
  <definedNames>
    <definedName name="_xlnm.Print_Area" localSheetId="0">'Quarterly Repor'!$A$132:$Q$207</definedName>
    <definedName name="_xlnm.Print_Area">'Quarterly Repor'!$A$131:$Q$341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<sst xmlns="http://schemas.openxmlformats.org/spreadsheetml/2006/main" count="300" uniqueCount="239">
  <si>
    <t>HUNZA CONSOLIDATION  BERHAD (297020-W)</t>
  </si>
  <si>
    <t>CONSOLIDATED INCOME STATEMENT</t>
  </si>
  <si>
    <t>1.</t>
  </si>
  <si>
    <t>2.</t>
  </si>
  <si>
    <t>3.</t>
  </si>
  <si>
    <t>CONSOLIDATED BALANCE SHEET</t>
  </si>
  <si>
    <t>NOTES</t>
  </si>
  <si>
    <t xml:space="preserve">       </t>
  </si>
  <si>
    <t>16</t>
  </si>
  <si>
    <t>By  Order  of  the  Board</t>
  </si>
  <si>
    <t>Ong Eng Choon</t>
  </si>
  <si>
    <t>Tay Phaik Huat</t>
  </si>
  <si>
    <t>Secretaries</t>
  </si>
  <si>
    <t>Penang</t>
  </si>
  <si>
    <t>Date: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</si>
  <si>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</si>
  <si>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</si>
  <si>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</si>
  <si>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</si>
  <si>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</si>
  <si>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</si>
  <si>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</si>
  <si>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</si>
  <si>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</si>
  <si>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</si>
  <si>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</si>
  <si>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</si>
  <si>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Dividend per share (sen)</t>
  </si>
  <si>
    <t>Fixed Assets</t>
  </si>
  <si>
    <t>Investment in Associated Companies</t>
  </si>
  <si>
    <t>Other Investments</t>
  </si>
  <si>
    <t>Intangible Assets</t>
  </si>
  <si>
    <t>Current Assets</t>
  </si>
  <si>
    <t>Current Liabilities</t>
  </si>
  <si>
    <t>Net Current Assets</t>
  </si>
  <si>
    <t>Shareholders' Funds</t>
  </si>
  <si>
    <t>Minority Interests</t>
  </si>
  <si>
    <t>Long Term Borrowings</t>
  </si>
  <si>
    <t xml:space="preserve">Other Long Term Liabilities </t>
  </si>
  <si>
    <t>Net tangible assets per share (sen)</t>
  </si>
  <si>
    <t>Accounting Policies</t>
  </si>
  <si>
    <t>Nature and Amount of the Exceptional Item</t>
  </si>
  <si>
    <t xml:space="preserve">Nature and Amount of Extraordinary Item </t>
  </si>
  <si>
    <t xml:space="preserve">Taxation </t>
  </si>
  <si>
    <t>The taxation for the Group comprises :</t>
  </si>
  <si>
    <t>Pre-acquisition Profits</t>
  </si>
  <si>
    <t>No pre-acquisition profits are included in the consolidated results of the Group for the period under review.</t>
  </si>
  <si>
    <t>Profit on Sale of Investments and / or Properties</t>
  </si>
  <si>
    <t xml:space="preserve">Particulars of Purchases and Disposals of Quoted Securities </t>
  </si>
  <si>
    <t>Changes in the Composition of the Group</t>
  </si>
  <si>
    <t>Status of Corporate Proposals Announced But Not Yet Completed</t>
  </si>
  <si>
    <t>Seasonal or Cyclical Factors</t>
  </si>
  <si>
    <t xml:space="preserve">Sales especially in seafood division are generally seasonal in nature. The Group's turnover is normally higher during second half of the </t>
  </si>
  <si>
    <t>Issuance and Repayment of Debt and Equity Securities, Shares Buy-backs, Shares Held as Treasury Shares and Resale of</t>
  </si>
  <si>
    <t>Treasury Shares</t>
  </si>
  <si>
    <t xml:space="preserve">There was no issuance and repayment of debt and equity securities, shares buy-backs, held and resale as/of treasury shares during the </t>
  </si>
  <si>
    <t>Short term borrowings (all secured)</t>
  </si>
  <si>
    <t>Long term borrowings (all secured)</t>
  </si>
  <si>
    <t>Contingent Liabilities</t>
  </si>
  <si>
    <t>There has been no liabilities which the Group is contingently liable to.</t>
  </si>
  <si>
    <t xml:space="preserve">Financial Instruments </t>
  </si>
  <si>
    <t xml:space="preserve">Pending Material Litigation </t>
  </si>
  <si>
    <t>There has been no material litigation which the Group is involved in.</t>
  </si>
  <si>
    <t>Comparison with Preceding Quarter's Results</t>
  </si>
  <si>
    <t>Review of Results</t>
  </si>
  <si>
    <t>Prospects</t>
  </si>
  <si>
    <t>Variance of Actual Profit from Forecast Profit and Shortfall in the Profit Guarantee</t>
  </si>
  <si>
    <t>Dividend</t>
  </si>
  <si>
    <t>The Board of Directors do not propose any interim dividend for the financial period under review.</t>
  </si>
  <si>
    <t>Investment income</t>
  </si>
  <si>
    <t>depreciation and amortisation,</t>
  </si>
  <si>
    <t>exceptional items, income tax,</t>
  </si>
  <si>
    <t>minority interests and extraordinary items</t>
  </si>
  <si>
    <t>Exceptional items</t>
  </si>
  <si>
    <t>associated companies</t>
  </si>
  <si>
    <t>and extraordinary items</t>
  </si>
  <si>
    <t xml:space="preserve">     deducting minority interests</t>
  </si>
  <si>
    <t xml:space="preserve">(ii) Less minority interests </t>
  </si>
  <si>
    <t>Profit/(loss) after taxation attributable</t>
  </si>
  <si>
    <t>to members of the company</t>
  </si>
  <si>
    <t>(i) Extraordinary items</t>
  </si>
  <si>
    <t>(ii) Less minority interests</t>
  </si>
  <si>
    <t>(iii) Extraordinary items attributable to</t>
  </si>
  <si>
    <t xml:space="preserve">       members of the company</t>
  </si>
  <si>
    <t>Profit/(loss) after taxation and extraordinary</t>
  </si>
  <si>
    <t>items attributable to members of the company</t>
  </si>
  <si>
    <t>Earnings per share based on 2(j) above after deducting</t>
  </si>
  <si>
    <t>any provision for preference dividends, if any : -</t>
  </si>
  <si>
    <t xml:space="preserve">(ii) Fully diluted </t>
  </si>
  <si>
    <t xml:space="preserve">    it is antidilutive</t>
  </si>
  <si>
    <t>Stocks</t>
  </si>
  <si>
    <t>Trade Debtors</t>
  </si>
  <si>
    <t>Other Debtors, Deposits and Prepayments</t>
  </si>
  <si>
    <t>Cash and Bank Balances</t>
  </si>
  <si>
    <t>Short Term Borrowings (include long term loan due within 1 year)</t>
  </si>
  <si>
    <t>Trade Creditors</t>
  </si>
  <si>
    <t>Other Creditors and Accruals</t>
  </si>
  <si>
    <t>Provision for Taxation</t>
  </si>
  <si>
    <t>Proposed Dividend</t>
  </si>
  <si>
    <t>Share Capital</t>
  </si>
  <si>
    <t>Reserves</t>
  </si>
  <si>
    <t xml:space="preserve">  Share Premium</t>
  </si>
  <si>
    <t xml:space="preserve">  Retained Profit</t>
  </si>
  <si>
    <t>Current</t>
  </si>
  <si>
    <t>Deferred</t>
  </si>
  <si>
    <t>Under/( Over ) provision in respect of prior years</t>
  </si>
  <si>
    <t>Total investments at cost</t>
  </si>
  <si>
    <t>Total investments at carrying value/book value ( no provision for diminution in value)</t>
  </si>
  <si>
    <t>Proposed Bonus Issue of up to 21,388,000 new ordinary shares of RM1 each on the basis of one new ordinary share of RM1 each for every</t>
  </si>
  <si>
    <t>two existing ordinary shares of RM1 each held in the Company at a date to be determined;</t>
  </si>
  <si>
    <t xml:space="preserve">Proposed Rights Issue of up to RM42,776,000 nominal value of 5% Irredeemable Convertible Unsecured Loan Stocks 2001/2006 (ICULS) </t>
  </si>
  <si>
    <t xml:space="preserve">at 100% of the nominal value together with up to 21,388,000 free detachable warrants 2001/2006 on the basis of RM2 nominal value of the ICULS </t>
  </si>
  <si>
    <t>with one warrant for every two existing ordinary shares of RM1 each held before the proposed bonus issue; and</t>
  </si>
  <si>
    <t>The completion of the above corporate proposals announced is subject to the approvals from the following parties being obtained:</t>
  </si>
  <si>
    <t>(i)   the Securities Commission;</t>
  </si>
  <si>
    <t>(ii)  the Kuala Lumpur Stock Exchange;</t>
  </si>
  <si>
    <t>(iii) the shareholders of the Company; and</t>
  </si>
  <si>
    <t>(iv) any other relevant authorities.</t>
  </si>
  <si>
    <t xml:space="preserve">Bank Overdraft </t>
  </si>
  <si>
    <t>Banker Acceptance</t>
  </si>
  <si>
    <t>CBN /LC/ECR/FEBP</t>
  </si>
  <si>
    <t>Share Margin Financing</t>
  </si>
  <si>
    <t xml:space="preserve">Long-term Loan due within one year </t>
  </si>
  <si>
    <t xml:space="preserve">Hire-purchase and Finance Lease Creditors due within one year </t>
  </si>
  <si>
    <t xml:space="preserve">Long-term Loan </t>
  </si>
  <si>
    <t xml:space="preserve">Hire-purchase and Finance Lease Creditors </t>
  </si>
  <si>
    <t>Seafood Division</t>
  </si>
  <si>
    <t>Paper Packaging Division</t>
  </si>
  <si>
    <t>Others</t>
  </si>
  <si>
    <t>Individual Quarter</t>
  </si>
  <si>
    <t xml:space="preserve">3 months </t>
  </si>
  <si>
    <t>ended</t>
  </si>
  <si>
    <t>31.12.2000</t>
  </si>
  <si>
    <t>RM '000</t>
  </si>
  <si>
    <t>-</t>
  </si>
  <si>
    <t xml:space="preserve">As at </t>
  </si>
  <si>
    <t xml:space="preserve">End of </t>
  </si>
  <si>
    <t>Quarter</t>
  </si>
  <si>
    <t>RM'000</t>
  </si>
  <si>
    <t>3 months</t>
  </si>
  <si>
    <t>Turnover</t>
  </si>
  <si>
    <t>As at</t>
  </si>
  <si>
    <t>Preceding</t>
  </si>
  <si>
    <t>Financial</t>
  </si>
  <si>
    <t>Year End</t>
  </si>
  <si>
    <t>Profit Before</t>
  </si>
  <si>
    <t>Taxation and</t>
  </si>
  <si>
    <t>Exceptional</t>
  </si>
  <si>
    <t>Items</t>
  </si>
  <si>
    <t>Cumulative Quarter</t>
  </si>
  <si>
    <t>Total</t>
  </si>
  <si>
    <t>Assets</t>
  </si>
  <si>
    <t>Employed</t>
  </si>
  <si>
    <t>QUARTERLY REPORT FOR  THE  PERIOD ENDED  31 MARCH 2001</t>
  </si>
  <si>
    <t>31.3.2001</t>
  </si>
  <si>
    <t>31.3.2000</t>
  </si>
  <si>
    <t xml:space="preserve">Other income including interest income </t>
  </si>
  <si>
    <t>Profit/(loss) before interest on borrowings,</t>
  </si>
  <si>
    <t>Less interest on borrowings</t>
  </si>
  <si>
    <t>Less depreciation and amortisation</t>
  </si>
  <si>
    <t>Operating profit/(loss) after interest on</t>
  </si>
  <si>
    <t>borrowings, depreciation and amortisation</t>
  </si>
  <si>
    <t>and exceptional items but before income tax,</t>
  </si>
  <si>
    <t>Share in the result of</t>
  </si>
  <si>
    <t>Profit/(loss) before taxation, minority interests</t>
  </si>
  <si>
    <t>Taxation</t>
  </si>
  <si>
    <t>(i) Profit/(loss) after taxation before</t>
  </si>
  <si>
    <t xml:space="preserve">  Revaluation Reserve</t>
  </si>
  <si>
    <t>for the year ended Dec 31,2000.</t>
  </si>
  <si>
    <t>are as follow :</t>
  </si>
  <si>
    <t>Total investments at market value as at 31.3.2001</t>
  </si>
  <si>
    <t>Number of Shares</t>
  </si>
  <si>
    <t>Cost (RM)</t>
  </si>
  <si>
    <t>Shares bought back  during current financial period to date ( 1.1.2001 to 31.3.2001 )</t>
  </si>
  <si>
    <t>of the Companies Act, 1965.</t>
  </si>
  <si>
    <t>The Group has no off balance sheet financial instruments as at Mar 31, 2001.</t>
  </si>
  <si>
    <t>Segment Reporting (1.1.2001-31.3.2001)</t>
  </si>
  <si>
    <t xml:space="preserve">The financial statements of the Group have been prepared in accordance with the provisions of the Companies Act, 1965 and the applicable approved </t>
  </si>
  <si>
    <t>The accounting policies and measurement bases applied in this quarter's financial statement are consistent with those adopted in the audited financial statement</t>
  </si>
  <si>
    <t xml:space="preserve">There was no exceptional item in the quarterly financial statements under review. </t>
  </si>
  <si>
    <t>subsidiaries recording losses, and such are not available for group relief.</t>
  </si>
  <si>
    <t xml:space="preserve">The tax provision for the Group in 2001 reflect an effective income tax rate which is higher than the statutory income tax rate mainly due to certain </t>
  </si>
  <si>
    <t>There is no provision for the corresponding quarter in 2000 as the profit making subsidiary was expected to has sufficient tax incentive which can</t>
  </si>
  <si>
    <t>be used to offset its taxable profits subject to the agreement of the Inland Revenue Board.</t>
  </si>
  <si>
    <t>There was no investments or properties had been sold in current financial period under review.</t>
  </si>
  <si>
    <t xml:space="preserve">There was no addition or disposal of quoted securities in the current financial period under review. The total investment in quoted securities as at 31 Mar 2001 </t>
  </si>
  <si>
    <t>financial period to date other than 217,000 shares was bought back during the quarter under review.</t>
  </si>
  <si>
    <t>The details of the treasury shares held as at 31.3.2001 are as follows :</t>
  </si>
  <si>
    <t>Group Borrowings as at 31.3.2001 (all denominated in RM'000)</t>
  </si>
  <si>
    <t>tax in the corresponding period last year.</t>
  </si>
  <si>
    <t>There was no extraordinary item for the financial statements under review.</t>
  </si>
  <si>
    <t>Balance of treasury shares as at 1.1.2001</t>
  </si>
  <si>
    <t>Fixed Deposits *</t>
  </si>
  <si>
    <t>*</t>
  </si>
  <si>
    <t>Certain of these Fixed Deposits amounting to RM 290k are pledged to the financial institution for loan extended to a company in the Group.</t>
  </si>
  <si>
    <t xml:space="preserve">(i) Basic (based  on 39,697,285 weighted average number </t>
  </si>
  <si>
    <t xml:space="preserve">          of ordinary shares in 2001; (2000: 39,409,000 )) (sen)</t>
  </si>
  <si>
    <t>Less : 338,000 ( 2000:121,000 ) Treasury Shares, at cost</t>
  </si>
  <si>
    <t>The bank borrowings of the Group are secured by legal charges over landed properties of certain subsidiary companies, debentures incorporating</t>
  </si>
  <si>
    <t>fixed and floating charges over all assets of certain subsidiary companies, negative pledges on the assets of certain subsidiary companies and a pledge</t>
  </si>
  <si>
    <t>of certain office lots belonging to the Company. Certain of the bank borrowings are further guaranteed by the Company and the directors of the</t>
  </si>
  <si>
    <t>Company and certain subsidiary companies.</t>
  </si>
  <si>
    <t>debentures incorporating fixed and floating charges over all assets of certain subsidiary companies and are further guaranteed by the Company,</t>
  </si>
  <si>
    <t>a subsidiary company and certain directors of subsidiary companies.</t>
  </si>
  <si>
    <t>during the current financial period under review.</t>
  </si>
  <si>
    <t>Balance of treasury shares as at 31.3.2001</t>
  </si>
  <si>
    <t>Ringgit borrowings</t>
  </si>
  <si>
    <t>Total borrowings</t>
  </si>
  <si>
    <t>Total Ringgit Malaysia equivalent US Dollar borrowings</t>
  </si>
  <si>
    <t xml:space="preserve">All of the 338,000 shares repurchased as at 31 Mar 2001 are held as treasury shares in accordance with the requirement of Section 67A </t>
  </si>
  <si>
    <t>Currency denominations for borrowings ( inclusive of portion due within one year )</t>
  </si>
  <si>
    <t>The bank loans are secured by legal charges over certain subsidiary companies' freehold and leasehold land and building and the Company's penthouse,</t>
  </si>
  <si>
    <t xml:space="preserve">compared to the corresponding period last year. This also constituted one of the main reasons for the improved performance of the Group in current quarter as </t>
  </si>
  <si>
    <t>The  Directors  are pleased  to  announce the  unaudited  results  of the  Group  for the period ended 31 Mar 2001</t>
  </si>
  <si>
    <t xml:space="preserve">There was no business combinations, acquisitions or disposal of subsidiaries and long term investment, restructuring or discontinuing of operations </t>
  </si>
  <si>
    <t xml:space="preserve">Barring unforeseen circumstances, the Board anticipates that the Group will continue to achieve satisfactory results for the following quarters of the current </t>
  </si>
  <si>
    <t>accounting standards of the Malaysian Accounting Standards Board.</t>
  </si>
  <si>
    <t xml:space="preserve">The Group recorded a loss before tax of RM355k in current quarter as compared to a profit of RM2,026k in preceding quarter. </t>
  </si>
  <si>
    <t>There was no corporate proposal announced and not completed as at the date of this announcement except for the following :</t>
  </si>
  <si>
    <t>in latter part of the year.</t>
  </si>
  <si>
    <t>Not applicable.</t>
  </si>
  <si>
    <t>On the whole, the Group is able to achieve better performance of RM355k  loss before tax in current quarter as compared to RM1.6 million loss before</t>
  </si>
  <si>
    <t xml:space="preserve">As explained in our previous quarter, our seafood division is able to obtain raw material at more competitive prices through the diversification of sources of </t>
  </si>
  <si>
    <t xml:space="preserve">The expansion in packaging division (e.g. by acquisition of a subsidiary in 3rd quarter 2000) contributed to the higher profit before tax of this division as </t>
  </si>
  <si>
    <t>division, as fair proportion of customers are multi-national companies, sales are correlated to their demands. The trend has always been stronger demand</t>
  </si>
  <si>
    <t>group has dropped not insignificantly in current quarter as compared to preceding quarter.</t>
  </si>
  <si>
    <t>However, the Group is quite pleased when comparing its results with that of corresponding quarter in previous year. See note 18 below.</t>
  </si>
  <si>
    <t>to the more encouraging performance in current quarter as compared to the first quarter in 2000.</t>
  </si>
  <si>
    <t xml:space="preserve">the retail market which offer more advantageous price (thus bypassing the importing agents), allowed us to sell at higher margin. These have contributed </t>
  </si>
  <si>
    <t>financial year.It is envisaged that upon the successful conclusion of fund raising exercise (see note 9 above), the Group will be able to expand and</t>
  </si>
  <si>
    <t>better performance of the whole Group.</t>
  </si>
  <si>
    <t xml:space="preserve">continuously upgrade its operations. This will improve our productivity and equip us to compete in the international market and thus contribute to the </t>
  </si>
  <si>
    <t xml:space="preserve">This is mainly due to the businesses of the Group which are subject to seasonal fluctuations ( as explained in note 10 ). Therefore, the profit before tax of </t>
  </si>
  <si>
    <t>year due to major festive seasons in the customers' (Europe) market i.e. summer vacation, Christmas and New Year. For the paper packaging</t>
  </si>
  <si>
    <t>supplies into regional areas. Enlarging the market segment into countries which pays premium on high quality products, and successful  penetration into</t>
  </si>
  <si>
    <t>compared to the corresponding period last year. However, margins are still tight, a condition which we reported on in previous quarter's announcement.</t>
  </si>
  <si>
    <t>from the revaluation exercise on all the land and buildings and investment in subsidiaries) for the capitalisation of the above-mentioned Bonus Issue.</t>
  </si>
  <si>
    <t xml:space="preserve">On 30 April 2001, the Company announced its intention to revise the Capitalisation of Bonus Issue, in order to utilise the Revaluation Reserve ( which arose </t>
  </si>
  <si>
    <t xml:space="preserve">Note: The fully diluted earnings per share in year 2000 is not shown, as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</si>
</sst>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"/>
    <numFmt numFmtId="165" formatCode="dd\-mmm\-yy"/>
    <numFmt numFmtId="166" formatCode="#,##0.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#\ ?/2"/>
    <numFmt numFmtId="173" formatCode="000\-00\-0000"/>
    <numFmt numFmtId="174" formatCode="m/d"/>
    <numFmt numFmtId="175" formatCode="0.000000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sz val="12"/>
      <color indexed="12"/>
      <name val="Times New Roman"/>
      <family val="0"/>
    </font>
    <font>
      <i/>
      <sz val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1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2" xfId="0" applyNumberFormat="1" applyFont="1" applyAlignment="1">
      <alignment/>
    </xf>
    <xf numFmtId="3" fontId="4" fillId="0" borderId="2" xfId="0" applyNumberFormat="1" applyFont="1" applyAlignment="1">
      <alignment/>
    </xf>
    <xf numFmtId="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" fontId="4" fillId="0" borderId="2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7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3" fontId="4" fillId="0" borderId="3" xfId="0" applyNumberFormat="1" applyFont="1" applyAlignment="1">
      <alignment/>
    </xf>
    <xf numFmtId="3" fontId="7" fillId="0" borderId="4" xfId="0" applyNumberFormat="1" applyFont="1" applyAlignment="1">
      <alignment/>
    </xf>
    <xf numFmtId="3" fontId="7" fillId="0" borderId="2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justify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7" fillId="0" borderId="1" xfId="0" applyNumberFormat="1" applyFont="1" applyAlignment="1">
      <alignment horizontal="center"/>
    </xf>
    <xf numFmtId="3" fontId="8" fillId="0" borderId="1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justify"/>
    </xf>
    <xf numFmtId="3" fontId="7" fillId="0" borderId="0" xfId="0" applyNumberFormat="1" applyFont="1" applyAlignment="1">
      <alignment horizontal="justify"/>
    </xf>
    <xf numFmtId="3" fontId="8" fillId="0" borderId="0" xfId="0" applyNumberFormat="1" applyFont="1" applyAlignment="1">
      <alignment horizontal="justify"/>
    </xf>
    <xf numFmtId="3" fontId="4" fillId="0" borderId="3" xfId="0" applyNumberFormat="1" applyFont="1" applyAlignment="1">
      <alignment horizontal="center"/>
    </xf>
    <xf numFmtId="3" fontId="7" fillId="0" borderId="3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justify"/>
    </xf>
    <xf numFmtId="3" fontId="8" fillId="0" borderId="0" xfId="0" applyNumberFormat="1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0" xfId="0" applyNumberFormat="1" applyFont="1" applyAlignment="1" quotePrefix="1">
      <alignment horizontal="center"/>
    </xf>
    <xf numFmtId="3" fontId="7" fillId="0" borderId="6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8"/>
  <sheetViews>
    <sheetView tabSelected="1" showOutlineSymbols="0" zoomScale="87" zoomScaleNormal="87" workbookViewId="0" topLeftCell="A67">
      <selection activeCell="B71" sqref="B71"/>
    </sheetView>
  </sheetViews>
  <sheetFormatPr defaultColWidth="8.88671875" defaultRowHeight="15"/>
  <cols>
    <col min="1" max="1" width="4.6640625" style="1" customWidth="1"/>
    <col min="2" max="2" width="3.6640625" style="43" customWidth="1"/>
    <col min="3" max="3" width="20.6640625" style="1" customWidth="1"/>
    <col min="4" max="5" width="9.6640625" style="1" customWidth="1"/>
    <col min="6" max="6" width="3.6640625" style="1" customWidth="1"/>
    <col min="7" max="7" width="6.6640625" style="1" customWidth="1"/>
    <col min="8" max="8" width="11.6640625" style="1" customWidth="1"/>
    <col min="9" max="9" width="2.6640625" style="1" customWidth="1"/>
    <col min="10" max="10" width="11.6640625" style="1" customWidth="1"/>
    <col min="11" max="11" width="1.66796875" style="1" customWidth="1"/>
    <col min="12" max="12" width="3.6640625" style="1" customWidth="1"/>
    <col min="13" max="13" width="10.6640625" style="1" customWidth="1"/>
    <col min="14" max="14" width="3.6640625" style="1" customWidth="1"/>
    <col min="15" max="15" width="11.6640625" style="1" customWidth="1"/>
    <col min="16" max="16" width="1.66796875" style="1" customWidth="1"/>
    <col min="17" max="16384" width="9.6640625" style="1" customWidth="1"/>
  </cols>
  <sheetData>
    <row r="1" spans="1:19" ht="15.75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46"/>
      <c r="C3" s="3"/>
      <c r="D3" s="3"/>
      <c r="E3" s="46" t="s">
        <v>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2"/>
    </row>
    <row r="4" spans="1:19" ht="15.75">
      <c r="A4" s="46"/>
      <c r="C4" s="3"/>
      <c r="D4" s="46" t="s">
        <v>153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2"/>
    </row>
    <row r="5" spans="1:19" ht="15.7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"/>
    </row>
    <row r="6" spans="1:19" ht="15.75">
      <c r="A6" s="4" t="s">
        <v>213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/>
    </row>
    <row r="7" spans="1:19" ht="15.7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"/>
    </row>
    <row r="8" spans="1:19" ht="15.7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"/>
    </row>
    <row r="9" spans="1:19" ht="15.75">
      <c r="A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"/>
    </row>
    <row r="10" spans="1:19" ht="15.75">
      <c r="A10" s="4"/>
      <c r="C10" s="4"/>
      <c r="D10" s="4"/>
      <c r="E10" s="4"/>
      <c r="F10" s="4"/>
      <c r="G10" s="5"/>
      <c r="H10" s="3" t="s">
        <v>129</v>
      </c>
      <c r="I10" s="3"/>
      <c r="J10" s="3"/>
      <c r="K10" s="3"/>
      <c r="L10" s="4"/>
      <c r="M10" s="3" t="s">
        <v>149</v>
      </c>
      <c r="N10" s="3"/>
      <c r="O10" s="3"/>
      <c r="P10" s="3"/>
      <c r="Q10" s="4"/>
      <c r="R10" s="4"/>
      <c r="S10" s="2"/>
    </row>
    <row r="11" spans="1:19" ht="15.75">
      <c r="A11" s="4"/>
      <c r="C11" s="4"/>
      <c r="D11" s="4"/>
      <c r="E11" s="4"/>
      <c r="F11" s="4"/>
      <c r="G11" s="4"/>
      <c r="H11" s="6"/>
      <c r="I11" s="6"/>
      <c r="J11" s="6"/>
      <c r="K11" s="6"/>
      <c r="L11" s="4"/>
      <c r="M11" s="6"/>
      <c r="N11" s="6"/>
      <c r="O11" s="6"/>
      <c r="P11" s="6"/>
      <c r="Q11" s="4"/>
      <c r="R11" s="4"/>
      <c r="S11" s="2"/>
    </row>
    <row r="12" spans="1:19" ht="15.75">
      <c r="A12" s="4"/>
      <c r="C12" s="4"/>
      <c r="D12" s="4"/>
      <c r="E12" s="4"/>
      <c r="F12" s="4"/>
      <c r="G12" s="4"/>
      <c r="H12" s="7" t="s">
        <v>130</v>
      </c>
      <c r="I12" s="4"/>
      <c r="J12" s="7" t="s">
        <v>130</v>
      </c>
      <c r="K12" s="4"/>
      <c r="L12" s="4"/>
      <c r="M12" s="7" t="s">
        <v>130</v>
      </c>
      <c r="N12" s="4"/>
      <c r="O12" s="7" t="s">
        <v>130</v>
      </c>
      <c r="P12" s="4"/>
      <c r="Q12" s="4"/>
      <c r="R12" s="4"/>
      <c r="S12" s="2"/>
    </row>
    <row r="13" spans="1:19" ht="15.75">
      <c r="A13" s="4"/>
      <c r="C13" s="4"/>
      <c r="D13" s="4"/>
      <c r="E13" s="4"/>
      <c r="F13" s="4"/>
      <c r="G13" s="4"/>
      <c r="H13" s="7" t="s">
        <v>131</v>
      </c>
      <c r="I13" s="4"/>
      <c r="J13" s="7" t="s">
        <v>131</v>
      </c>
      <c r="K13" s="4"/>
      <c r="L13" s="4"/>
      <c r="M13" s="7" t="s">
        <v>131</v>
      </c>
      <c r="N13" s="4"/>
      <c r="O13" s="7" t="s">
        <v>131</v>
      </c>
      <c r="P13" s="4"/>
      <c r="Q13" s="4"/>
      <c r="R13" s="4"/>
      <c r="S13" s="2"/>
    </row>
    <row r="14" spans="1:19" ht="15.75">
      <c r="A14" s="4"/>
      <c r="C14" s="4"/>
      <c r="D14" s="4"/>
      <c r="E14" s="4"/>
      <c r="F14" s="4"/>
      <c r="G14" s="4"/>
      <c r="H14" s="7" t="s">
        <v>154</v>
      </c>
      <c r="I14" s="4"/>
      <c r="J14" s="7" t="s">
        <v>155</v>
      </c>
      <c r="K14" s="4"/>
      <c r="L14" s="4"/>
      <c r="M14" s="7" t="s">
        <v>154</v>
      </c>
      <c r="N14" s="4"/>
      <c r="O14" s="7" t="s">
        <v>155</v>
      </c>
      <c r="P14" s="4"/>
      <c r="Q14" s="4"/>
      <c r="R14" s="4"/>
      <c r="S14" s="2"/>
    </row>
    <row r="15" spans="1:19" ht="15.75">
      <c r="A15" s="4"/>
      <c r="C15" s="4"/>
      <c r="D15" s="4"/>
      <c r="E15" s="4"/>
      <c r="F15" s="4"/>
      <c r="G15" s="4"/>
      <c r="H15" s="7" t="s">
        <v>133</v>
      </c>
      <c r="I15" s="4"/>
      <c r="J15" s="7" t="s">
        <v>133</v>
      </c>
      <c r="K15" s="4"/>
      <c r="L15" s="4"/>
      <c r="M15" s="7" t="s">
        <v>133</v>
      </c>
      <c r="N15" s="4"/>
      <c r="O15" s="7" t="s">
        <v>133</v>
      </c>
      <c r="P15" s="4"/>
      <c r="Q15" s="4"/>
      <c r="R15" s="4"/>
      <c r="S15" s="2"/>
    </row>
    <row r="16" spans="1:19" ht="15.75">
      <c r="A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2"/>
    </row>
    <row r="17" spans="1:19" ht="15.75">
      <c r="A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2"/>
    </row>
    <row r="18" spans="1:19" ht="15.75">
      <c r="A18" s="8" t="s">
        <v>2</v>
      </c>
      <c r="B18" s="43" t="s">
        <v>15</v>
      </c>
      <c r="C18" s="4" t="s">
        <v>140</v>
      </c>
      <c r="D18" s="4"/>
      <c r="E18" s="4"/>
      <c r="F18" s="4"/>
      <c r="G18" s="4"/>
      <c r="H18" s="9">
        <f>24154-8</f>
        <v>24146</v>
      </c>
      <c r="I18" s="4"/>
      <c r="J18" s="4">
        <f>22009+79</f>
        <v>22088</v>
      </c>
      <c r="K18" s="4"/>
      <c r="L18" s="4"/>
      <c r="M18" s="9">
        <v>24146</v>
      </c>
      <c r="N18" s="4"/>
      <c r="O18" s="4">
        <f>22009+79</f>
        <v>22088</v>
      </c>
      <c r="P18" s="4"/>
      <c r="Q18" s="4"/>
      <c r="R18" s="4"/>
      <c r="S18" s="2"/>
    </row>
    <row r="19" spans="1:19" ht="15.75">
      <c r="A19" s="8"/>
      <c r="C19" s="4"/>
      <c r="D19" s="4"/>
      <c r="E19" s="4"/>
      <c r="F19" s="4"/>
      <c r="G19" s="4"/>
      <c r="H19" s="9"/>
      <c r="I19" s="4"/>
      <c r="J19" s="4"/>
      <c r="K19" s="4"/>
      <c r="L19" s="4"/>
      <c r="M19" s="9"/>
      <c r="N19" s="4"/>
      <c r="O19" s="4"/>
      <c r="P19" s="4"/>
      <c r="Q19" s="4"/>
      <c r="R19" s="4"/>
      <c r="S19" s="2"/>
    </row>
    <row r="20" spans="1:19" ht="15.75">
      <c r="A20" s="8"/>
      <c r="B20" s="43" t="s">
        <v>16</v>
      </c>
      <c r="C20" s="4" t="s">
        <v>69</v>
      </c>
      <c r="D20" s="4"/>
      <c r="E20" s="4"/>
      <c r="F20" s="4"/>
      <c r="G20" s="4"/>
      <c r="H20" s="9">
        <v>8</v>
      </c>
      <c r="I20" s="4"/>
      <c r="J20" s="4">
        <v>2</v>
      </c>
      <c r="K20" s="4"/>
      <c r="L20" s="4"/>
      <c r="M20" s="9">
        <v>8</v>
      </c>
      <c r="N20" s="4"/>
      <c r="O20" s="4">
        <v>2</v>
      </c>
      <c r="P20" s="4"/>
      <c r="Q20" s="4"/>
      <c r="R20" s="4"/>
      <c r="S20" s="2"/>
    </row>
    <row r="21" spans="1:19" ht="15.75">
      <c r="A21" s="8"/>
      <c r="C21" s="4"/>
      <c r="D21" s="4"/>
      <c r="E21" s="4"/>
      <c r="F21" s="4"/>
      <c r="G21" s="4"/>
      <c r="H21" s="9"/>
      <c r="I21" s="4"/>
      <c r="J21" s="4"/>
      <c r="K21" s="4"/>
      <c r="L21" s="4"/>
      <c r="M21" s="9"/>
      <c r="N21" s="4"/>
      <c r="O21" s="4"/>
      <c r="P21" s="4"/>
      <c r="Q21" s="4"/>
      <c r="R21" s="4"/>
      <c r="S21" s="2"/>
    </row>
    <row r="22" spans="1:19" ht="15.75">
      <c r="A22" s="8"/>
      <c r="B22" s="43" t="s">
        <v>17</v>
      </c>
      <c r="C22" s="4" t="s">
        <v>156</v>
      </c>
      <c r="D22" s="4"/>
      <c r="E22" s="4"/>
      <c r="F22" s="4"/>
      <c r="G22" s="4"/>
      <c r="H22" s="9">
        <v>134</v>
      </c>
      <c r="I22" s="4"/>
      <c r="J22" s="4">
        <f>227-79</f>
        <v>148</v>
      </c>
      <c r="K22" s="4"/>
      <c r="L22" s="4"/>
      <c r="M22" s="9">
        <v>134</v>
      </c>
      <c r="N22" s="4"/>
      <c r="O22" s="4">
        <f>227-79</f>
        <v>148</v>
      </c>
      <c r="P22" s="4"/>
      <c r="Q22" s="4"/>
      <c r="R22" s="4"/>
      <c r="S22" s="2"/>
    </row>
    <row r="23" spans="1:19" ht="15.75">
      <c r="A23" s="8"/>
      <c r="C23" s="4"/>
      <c r="D23" s="4"/>
      <c r="E23" s="4"/>
      <c r="F23" s="4"/>
      <c r="G23" s="4"/>
      <c r="H23" s="9"/>
      <c r="I23" s="4"/>
      <c r="J23" s="4"/>
      <c r="K23" s="4"/>
      <c r="L23" s="4"/>
      <c r="M23" s="9"/>
      <c r="N23" s="4"/>
      <c r="O23" s="4"/>
      <c r="P23" s="4"/>
      <c r="Q23" s="4"/>
      <c r="R23" s="4"/>
      <c r="S23" s="2"/>
    </row>
    <row r="24" spans="1:19" ht="15.75">
      <c r="A24" s="8" t="s">
        <v>3</v>
      </c>
      <c r="B24" s="43" t="s">
        <v>15</v>
      </c>
      <c r="C24" s="4" t="s">
        <v>157</v>
      </c>
      <c r="D24" s="4"/>
      <c r="E24" s="4"/>
      <c r="F24" s="4"/>
      <c r="G24" s="7"/>
      <c r="H24" s="9">
        <f>-355+H29+H31-H33-H42</f>
        <v>1988</v>
      </c>
      <c r="I24" s="4"/>
      <c r="J24" s="4">
        <v>164</v>
      </c>
      <c r="K24" s="4"/>
      <c r="L24" s="4"/>
      <c r="M24" s="9">
        <f>-355+M29+M31-M33-M42</f>
        <v>1988</v>
      </c>
      <c r="N24" s="4"/>
      <c r="O24" s="9">
        <v>164</v>
      </c>
      <c r="P24" s="4"/>
      <c r="Q24" s="4"/>
      <c r="R24" s="4"/>
      <c r="S24" s="2"/>
    </row>
    <row r="25" spans="1:19" ht="15.75">
      <c r="A25" s="8"/>
      <c r="C25" s="4" t="s">
        <v>70</v>
      </c>
      <c r="D25" s="4"/>
      <c r="E25" s="4"/>
      <c r="F25" s="4"/>
      <c r="G25" s="7"/>
      <c r="H25" s="9"/>
      <c r="I25" s="4"/>
      <c r="J25" s="4"/>
      <c r="K25" s="4"/>
      <c r="L25" s="4"/>
      <c r="M25" s="9"/>
      <c r="N25" s="4"/>
      <c r="O25" s="4"/>
      <c r="P25" s="4"/>
      <c r="Q25" s="4"/>
      <c r="R25" s="4"/>
      <c r="S25" s="2"/>
    </row>
    <row r="26" spans="1:19" ht="15.75">
      <c r="A26" s="8"/>
      <c r="C26" s="4" t="s">
        <v>71</v>
      </c>
      <c r="D26" s="4"/>
      <c r="E26" s="4"/>
      <c r="F26" s="4"/>
      <c r="G26" s="7"/>
      <c r="H26" s="9"/>
      <c r="I26" s="4"/>
      <c r="J26" s="4"/>
      <c r="K26" s="4"/>
      <c r="L26" s="4"/>
      <c r="M26" s="9"/>
      <c r="N26" s="4"/>
      <c r="O26" s="4"/>
      <c r="P26" s="4"/>
      <c r="Q26" s="4"/>
      <c r="R26" s="4"/>
      <c r="S26" s="2"/>
    </row>
    <row r="27" spans="1:19" ht="15.75">
      <c r="A27" s="8"/>
      <c r="C27" s="4" t="s">
        <v>72</v>
      </c>
      <c r="D27" s="4"/>
      <c r="E27" s="4"/>
      <c r="F27" s="4"/>
      <c r="G27" s="7"/>
      <c r="H27" s="9"/>
      <c r="I27" s="4"/>
      <c r="J27" s="4"/>
      <c r="K27" s="4"/>
      <c r="L27" s="4"/>
      <c r="M27" s="9"/>
      <c r="N27" s="4"/>
      <c r="O27" s="4"/>
      <c r="P27" s="4"/>
      <c r="Q27" s="4"/>
      <c r="R27" s="4"/>
      <c r="S27" s="2"/>
    </row>
    <row r="28" spans="1:19" ht="15.75">
      <c r="A28" s="8"/>
      <c r="C28" s="4"/>
      <c r="D28" s="4"/>
      <c r="E28" s="4"/>
      <c r="F28" s="4"/>
      <c r="G28" s="4"/>
      <c r="H28" s="9"/>
      <c r="I28" s="4"/>
      <c r="J28" s="4"/>
      <c r="K28" s="4"/>
      <c r="L28" s="4"/>
      <c r="M28" s="9"/>
      <c r="N28" s="4"/>
      <c r="O28" s="4"/>
      <c r="P28" s="4"/>
      <c r="Q28" s="4"/>
      <c r="R28" s="4"/>
      <c r="S28" s="2"/>
    </row>
    <row r="29" spans="1:19" ht="15.75">
      <c r="A29" s="8"/>
      <c r="B29" s="43" t="s">
        <v>16</v>
      </c>
      <c r="C29" s="4" t="s">
        <v>158</v>
      </c>
      <c r="D29" s="4"/>
      <c r="E29" s="4"/>
      <c r="F29" s="4"/>
      <c r="G29" s="4"/>
      <c r="H29" s="9">
        <v>793</v>
      </c>
      <c r="I29" s="4"/>
      <c r="J29" s="4">
        <v>534</v>
      </c>
      <c r="K29" s="4"/>
      <c r="L29" s="4"/>
      <c r="M29" s="9">
        <v>793</v>
      </c>
      <c r="N29" s="4"/>
      <c r="O29" s="4">
        <v>534</v>
      </c>
      <c r="P29" s="4"/>
      <c r="Q29" s="4"/>
      <c r="R29" s="4"/>
      <c r="S29" s="2"/>
    </row>
    <row r="30" spans="1:19" ht="15.75">
      <c r="A30" s="8"/>
      <c r="C30" s="4"/>
      <c r="D30" s="4"/>
      <c r="E30" s="4"/>
      <c r="F30" s="4"/>
      <c r="G30" s="4"/>
      <c r="H30" s="9"/>
      <c r="I30" s="4"/>
      <c r="J30" s="4"/>
      <c r="K30" s="4"/>
      <c r="L30" s="4"/>
      <c r="M30" s="9"/>
      <c r="N30" s="4"/>
      <c r="O30" s="4"/>
      <c r="P30" s="4"/>
      <c r="Q30" s="4"/>
      <c r="R30" s="4"/>
      <c r="S30" s="2"/>
    </row>
    <row r="31" spans="1:19" ht="15.75">
      <c r="A31" s="8"/>
      <c r="B31" s="43" t="s">
        <v>17</v>
      </c>
      <c r="C31" s="4" t="s">
        <v>159</v>
      </c>
      <c r="D31" s="4"/>
      <c r="E31" s="4"/>
      <c r="F31" s="4"/>
      <c r="G31" s="4"/>
      <c r="H31" s="9">
        <v>1550</v>
      </c>
      <c r="I31" s="4"/>
      <c r="J31" s="4">
        <v>1270</v>
      </c>
      <c r="K31" s="4"/>
      <c r="L31" s="4"/>
      <c r="M31" s="9">
        <v>1550</v>
      </c>
      <c r="N31" s="4"/>
      <c r="O31" s="4">
        <v>1270</v>
      </c>
      <c r="P31" s="4"/>
      <c r="Q31" s="4"/>
      <c r="R31" s="4"/>
      <c r="S31" s="2"/>
    </row>
    <row r="32" spans="1:19" ht="15.75">
      <c r="A32" s="8"/>
      <c r="C32" s="4"/>
      <c r="D32" s="4"/>
      <c r="E32" s="4"/>
      <c r="F32" s="4"/>
      <c r="G32" s="4"/>
      <c r="H32" s="9"/>
      <c r="I32" s="4"/>
      <c r="J32" s="4"/>
      <c r="K32" s="4"/>
      <c r="L32" s="4"/>
      <c r="M32" s="9"/>
      <c r="N32" s="4"/>
      <c r="O32" s="4"/>
      <c r="P32" s="4"/>
      <c r="Q32" s="4"/>
      <c r="R32" s="4"/>
      <c r="S32" s="2"/>
    </row>
    <row r="33" spans="1:19" ht="15.75">
      <c r="A33" s="8"/>
      <c r="B33" s="43" t="s">
        <v>18</v>
      </c>
      <c r="C33" s="4" t="s">
        <v>73</v>
      </c>
      <c r="D33" s="4"/>
      <c r="E33" s="4"/>
      <c r="F33" s="4"/>
      <c r="G33" s="7"/>
      <c r="H33" s="9">
        <v>0</v>
      </c>
      <c r="I33" s="4"/>
      <c r="J33" s="4">
        <v>0</v>
      </c>
      <c r="K33" s="4"/>
      <c r="L33" s="4"/>
      <c r="M33" s="10">
        <v>0</v>
      </c>
      <c r="N33" s="11"/>
      <c r="O33" s="11">
        <v>0</v>
      </c>
      <c r="P33" s="4"/>
      <c r="Q33" s="4"/>
      <c r="R33" s="4"/>
      <c r="S33" s="2"/>
    </row>
    <row r="34" spans="1:19" ht="15.75">
      <c r="A34" s="8"/>
      <c r="C34" s="4"/>
      <c r="D34" s="4"/>
      <c r="E34" s="4"/>
      <c r="F34" s="4"/>
      <c r="G34" s="4"/>
      <c r="H34" s="12"/>
      <c r="I34" s="4"/>
      <c r="J34" s="6"/>
      <c r="K34" s="4"/>
      <c r="L34" s="4"/>
      <c r="M34" s="12"/>
      <c r="N34" s="4"/>
      <c r="O34" s="6"/>
      <c r="P34" s="4"/>
      <c r="Q34" s="4"/>
      <c r="R34" s="4"/>
      <c r="S34" s="2"/>
    </row>
    <row r="35" spans="1:19" ht="15.75">
      <c r="A35" s="8"/>
      <c r="B35" s="43" t="s">
        <v>19</v>
      </c>
      <c r="C35" s="4" t="s">
        <v>160</v>
      </c>
      <c r="D35" s="4"/>
      <c r="E35" s="4"/>
      <c r="F35" s="4"/>
      <c r="G35" s="4"/>
      <c r="H35" s="9">
        <f>H24-H29-H31+H33</f>
        <v>-355</v>
      </c>
      <c r="I35" s="4"/>
      <c r="J35" s="9">
        <f>J24-J29-J31+J33</f>
        <v>-1640</v>
      </c>
      <c r="K35" s="4"/>
      <c r="L35" s="4"/>
      <c r="M35" s="9">
        <f>M24-M29-M31+M33</f>
        <v>-355</v>
      </c>
      <c r="N35" s="4"/>
      <c r="O35" s="9">
        <f>O24-O29-O31+O33</f>
        <v>-1640</v>
      </c>
      <c r="P35" s="4"/>
      <c r="Q35" s="4"/>
      <c r="R35" s="4"/>
      <c r="S35" s="2"/>
    </row>
    <row r="36" spans="1:19" ht="15.75">
      <c r="A36" s="8"/>
      <c r="C36" s="4" t="s">
        <v>161</v>
      </c>
      <c r="D36" s="4"/>
      <c r="E36" s="4"/>
      <c r="F36" s="4"/>
      <c r="G36" s="4"/>
      <c r="H36" s="9"/>
      <c r="I36" s="4"/>
      <c r="J36" s="4"/>
      <c r="K36" s="4"/>
      <c r="L36" s="4"/>
      <c r="M36" s="9"/>
      <c r="N36" s="4"/>
      <c r="O36" s="4"/>
      <c r="P36" s="4"/>
      <c r="Q36" s="4"/>
      <c r="R36" s="4"/>
      <c r="S36" s="2"/>
    </row>
    <row r="37" spans="1:19" ht="15.75">
      <c r="A37" s="8"/>
      <c r="C37" s="4" t="s">
        <v>162</v>
      </c>
      <c r="D37" s="4"/>
      <c r="E37" s="4"/>
      <c r="F37" s="4"/>
      <c r="G37" s="4"/>
      <c r="H37" s="9"/>
      <c r="I37" s="4"/>
      <c r="J37" s="4"/>
      <c r="K37" s="4"/>
      <c r="L37" s="4"/>
      <c r="M37" s="9"/>
      <c r="N37" s="4"/>
      <c r="O37" s="4"/>
      <c r="P37" s="4"/>
      <c r="Q37" s="4"/>
      <c r="R37" s="4"/>
      <c r="S37" s="2"/>
    </row>
    <row r="38" spans="1:19" ht="15.75">
      <c r="A38" s="8"/>
      <c r="C38" s="4" t="s">
        <v>72</v>
      </c>
      <c r="D38" s="4"/>
      <c r="E38" s="4"/>
      <c r="F38" s="4"/>
      <c r="G38" s="4"/>
      <c r="H38" s="9"/>
      <c r="I38" s="4"/>
      <c r="J38" s="4"/>
      <c r="K38" s="4"/>
      <c r="L38" s="4"/>
      <c r="M38" s="9"/>
      <c r="N38" s="4"/>
      <c r="O38" s="4"/>
      <c r="P38" s="4"/>
      <c r="Q38" s="4"/>
      <c r="R38" s="4"/>
      <c r="S38" s="2"/>
    </row>
    <row r="39" spans="1:19" ht="15.75">
      <c r="A39" s="8"/>
      <c r="C39" s="4"/>
      <c r="D39" s="4"/>
      <c r="E39" s="4"/>
      <c r="F39" s="4"/>
      <c r="G39" s="4"/>
      <c r="H39" s="9"/>
      <c r="I39" s="4"/>
      <c r="J39" s="4"/>
      <c r="K39" s="4"/>
      <c r="L39" s="4"/>
      <c r="M39" s="9"/>
      <c r="N39" s="4"/>
      <c r="O39" s="4"/>
      <c r="P39" s="4"/>
      <c r="Q39" s="4"/>
      <c r="R39" s="4"/>
      <c r="S39" s="2"/>
    </row>
    <row r="40" spans="1:19" ht="15.75">
      <c r="A40" s="8"/>
      <c r="C40" s="4"/>
      <c r="D40" s="4"/>
      <c r="E40" s="4"/>
      <c r="F40" s="4"/>
      <c r="G40" s="4"/>
      <c r="H40" s="9"/>
      <c r="I40" s="4"/>
      <c r="J40" s="4"/>
      <c r="K40" s="4"/>
      <c r="L40" s="4"/>
      <c r="M40" s="9"/>
      <c r="N40" s="4"/>
      <c r="O40" s="4"/>
      <c r="P40" s="4"/>
      <c r="Q40" s="4"/>
      <c r="R40" s="4"/>
      <c r="S40" s="2"/>
    </row>
    <row r="41" spans="1:19" ht="15.75">
      <c r="A41" s="8"/>
      <c r="B41" s="43" t="s">
        <v>20</v>
      </c>
      <c r="C41" s="4" t="s">
        <v>163</v>
      </c>
      <c r="D41" s="4"/>
      <c r="E41" s="4"/>
      <c r="F41" s="4"/>
      <c r="G41" s="4"/>
      <c r="H41" s="9"/>
      <c r="I41" s="4"/>
      <c r="J41" s="4"/>
      <c r="K41" s="4"/>
      <c r="L41" s="4"/>
      <c r="M41" s="9"/>
      <c r="N41" s="4"/>
      <c r="O41" s="4"/>
      <c r="P41" s="4"/>
      <c r="Q41" s="4"/>
      <c r="R41" s="4"/>
      <c r="S41" s="2"/>
    </row>
    <row r="42" spans="1:19" ht="15.75">
      <c r="A42" s="8"/>
      <c r="C42" s="4" t="s">
        <v>74</v>
      </c>
      <c r="D42" s="4"/>
      <c r="E42" s="4"/>
      <c r="F42" s="4"/>
      <c r="G42" s="4"/>
      <c r="H42" s="9">
        <v>0</v>
      </c>
      <c r="I42" s="4"/>
      <c r="J42" s="4">
        <v>0</v>
      </c>
      <c r="K42" s="4"/>
      <c r="L42" s="4"/>
      <c r="M42" s="10">
        <v>0</v>
      </c>
      <c r="N42" s="11"/>
      <c r="O42" s="11">
        <v>0</v>
      </c>
      <c r="P42" s="4"/>
      <c r="Q42" s="4"/>
      <c r="R42" s="4"/>
      <c r="S42" s="2"/>
    </row>
    <row r="43" spans="1:19" ht="15.75">
      <c r="A43" s="8"/>
      <c r="C43" s="4"/>
      <c r="D43" s="4"/>
      <c r="E43" s="4"/>
      <c r="F43" s="4"/>
      <c r="G43" s="4"/>
      <c r="H43" s="12"/>
      <c r="I43" s="4"/>
      <c r="J43" s="6"/>
      <c r="K43" s="4"/>
      <c r="L43" s="4"/>
      <c r="M43" s="12"/>
      <c r="N43" s="4"/>
      <c r="O43" s="6"/>
      <c r="P43" s="4"/>
      <c r="Q43" s="4"/>
      <c r="R43" s="4"/>
      <c r="S43" s="2"/>
    </row>
    <row r="44" spans="1:19" ht="15.75">
      <c r="A44" s="8"/>
      <c r="B44" s="43" t="s">
        <v>21</v>
      </c>
      <c r="C44" s="4" t="s">
        <v>164</v>
      </c>
      <c r="D44" s="4"/>
      <c r="E44" s="4"/>
      <c r="F44" s="4"/>
      <c r="G44" s="4"/>
      <c r="H44" s="9"/>
      <c r="I44" s="4"/>
      <c r="J44" s="4"/>
      <c r="K44" s="4"/>
      <c r="L44" s="4"/>
      <c r="M44" s="9"/>
      <c r="N44" s="4"/>
      <c r="O44" s="4"/>
      <c r="P44" s="4"/>
      <c r="Q44" s="4"/>
      <c r="R44" s="4"/>
      <c r="S44" s="2"/>
    </row>
    <row r="45" spans="1:19" ht="15.75">
      <c r="A45" s="8"/>
      <c r="C45" s="4" t="s">
        <v>75</v>
      </c>
      <c r="D45" s="4"/>
      <c r="E45" s="4"/>
      <c r="F45" s="4"/>
      <c r="G45" s="4"/>
      <c r="H45" s="9">
        <f>SUM(H34:H42)</f>
        <v>-355</v>
      </c>
      <c r="I45" s="4"/>
      <c r="J45" s="9">
        <f>SUM(J34:J42)</f>
        <v>-1640</v>
      </c>
      <c r="K45" s="4"/>
      <c r="L45" s="4"/>
      <c r="M45" s="9">
        <f>SUM(M34:M42)</f>
        <v>-355</v>
      </c>
      <c r="N45" s="4"/>
      <c r="O45" s="9">
        <f>SUM(O34:O42)</f>
        <v>-1640</v>
      </c>
      <c r="P45" s="4"/>
      <c r="Q45" s="4"/>
      <c r="R45" s="4"/>
      <c r="S45" s="2"/>
    </row>
    <row r="46" spans="1:19" ht="15.75">
      <c r="A46" s="8"/>
      <c r="C46" s="4"/>
      <c r="D46" s="4"/>
      <c r="E46" s="4"/>
      <c r="F46" s="4"/>
      <c r="G46" s="4"/>
      <c r="H46" s="9"/>
      <c r="I46" s="4"/>
      <c r="J46" s="4"/>
      <c r="K46" s="4"/>
      <c r="L46" s="4"/>
      <c r="M46" s="9"/>
      <c r="N46" s="4"/>
      <c r="O46" s="4"/>
      <c r="P46" s="4"/>
      <c r="Q46" s="4"/>
      <c r="R46" s="4"/>
      <c r="S46" s="2"/>
    </row>
    <row r="47" spans="1:19" ht="15.75">
      <c r="A47" s="8"/>
      <c r="B47" s="43" t="s">
        <v>22</v>
      </c>
      <c r="C47" s="4" t="s">
        <v>165</v>
      </c>
      <c r="D47" s="4"/>
      <c r="E47" s="4"/>
      <c r="F47" s="4"/>
      <c r="G47" s="7"/>
      <c r="H47" s="10">
        <f>-343+65+134</f>
        <v>-144</v>
      </c>
      <c r="I47" s="4"/>
      <c r="J47" s="4">
        <v>0</v>
      </c>
      <c r="K47" s="13"/>
      <c r="L47" s="13"/>
      <c r="M47" s="10">
        <f>-343+65+134</f>
        <v>-144</v>
      </c>
      <c r="N47" s="4"/>
      <c r="O47" s="4">
        <v>0</v>
      </c>
      <c r="P47" s="4"/>
      <c r="Q47" s="4"/>
      <c r="R47" s="4"/>
      <c r="S47" s="2"/>
    </row>
    <row r="48" spans="1:18" ht="15.75">
      <c r="A48" s="14"/>
      <c r="C48" s="13"/>
      <c r="D48" s="13"/>
      <c r="E48" s="13"/>
      <c r="F48" s="13"/>
      <c r="G48" s="13"/>
      <c r="H48" s="12"/>
      <c r="I48" s="4"/>
      <c r="J48" s="6"/>
      <c r="K48" s="13"/>
      <c r="L48" s="13"/>
      <c r="M48" s="12"/>
      <c r="N48" s="4"/>
      <c r="O48" s="6"/>
      <c r="P48" s="13"/>
      <c r="Q48" s="13"/>
      <c r="R48" s="13"/>
    </row>
    <row r="49" spans="1:18" ht="15.75">
      <c r="A49" s="14"/>
      <c r="B49" s="43" t="s">
        <v>23</v>
      </c>
      <c r="C49" s="4" t="s">
        <v>166</v>
      </c>
      <c r="D49" s="4"/>
      <c r="E49" s="4"/>
      <c r="F49" s="13"/>
      <c r="G49" s="13"/>
      <c r="H49" s="9">
        <f>SUM(H43:H47)</f>
        <v>-499</v>
      </c>
      <c r="I49" s="4"/>
      <c r="J49" s="9">
        <f>SUM(J43:J47)</f>
        <v>-1640</v>
      </c>
      <c r="K49" s="13"/>
      <c r="L49" s="13"/>
      <c r="M49" s="9">
        <f>SUM(M43:M47)</f>
        <v>-499</v>
      </c>
      <c r="N49" s="4"/>
      <c r="O49" s="9">
        <f>SUM(O43:O47)</f>
        <v>-1640</v>
      </c>
      <c r="P49" s="4"/>
      <c r="Q49" s="13"/>
      <c r="R49" s="13"/>
    </row>
    <row r="50" spans="1:18" ht="15.75">
      <c r="A50" s="14"/>
      <c r="C50" s="4" t="s">
        <v>76</v>
      </c>
      <c r="D50" s="4"/>
      <c r="E50" s="4"/>
      <c r="F50" s="13"/>
      <c r="G50" s="13"/>
      <c r="H50" s="9"/>
      <c r="I50" s="4"/>
      <c r="J50" s="4"/>
      <c r="K50" s="13"/>
      <c r="L50" s="13"/>
      <c r="M50" s="9"/>
      <c r="N50" s="4"/>
      <c r="O50" s="4"/>
      <c r="P50" s="4"/>
      <c r="Q50" s="13"/>
      <c r="R50" s="13"/>
    </row>
    <row r="51" spans="1:18" ht="15.75">
      <c r="A51" s="14"/>
      <c r="C51" s="4"/>
      <c r="D51" s="4"/>
      <c r="E51" s="4"/>
      <c r="F51" s="13"/>
      <c r="G51" s="13"/>
      <c r="H51" s="9"/>
      <c r="I51" s="4"/>
      <c r="J51" s="4"/>
      <c r="K51" s="13"/>
      <c r="L51" s="13"/>
      <c r="M51" s="9"/>
      <c r="N51" s="4"/>
      <c r="O51" s="4"/>
      <c r="P51" s="4"/>
      <c r="Q51" s="13"/>
      <c r="R51" s="13"/>
    </row>
    <row r="52" spans="1:18" ht="15.75">
      <c r="A52" s="14"/>
      <c r="C52" s="4" t="s">
        <v>77</v>
      </c>
      <c r="D52" s="4"/>
      <c r="E52" s="4"/>
      <c r="F52" s="13"/>
      <c r="G52" s="13"/>
      <c r="H52" s="9">
        <v>66</v>
      </c>
      <c r="I52" s="4"/>
      <c r="J52" s="4">
        <v>71</v>
      </c>
      <c r="K52" s="13"/>
      <c r="L52" s="13"/>
      <c r="M52" s="9">
        <v>66</v>
      </c>
      <c r="N52" s="4"/>
      <c r="O52" s="4">
        <v>71</v>
      </c>
      <c r="P52" s="4"/>
      <c r="Q52" s="13"/>
      <c r="R52" s="13"/>
    </row>
    <row r="53" spans="1:18" ht="15.75">
      <c r="A53" s="14"/>
      <c r="C53" s="4"/>
      <c r="D53" s="4"/>
      <c r="E53" s="4"/>
      <c r="F53" s="13"/>
      <c r="G53" s="13"/>
      <c r="H53" s="12"/>
      <c r="I53" s="4"/>
      <c r="J53" s="6"/>
      <c r="K53" s="13"/>
      <c r="L53" s="13"/>
      <c r="M53" s="12"/>
      <c r="N53" s="4"/>
      <c r="O53" s="6"/>
      <c r="P53" s="4"/>
      <c r="Q53" s="13"/>
      <c r="R53" s="13"/>
    </row>
    <row r="54" spans="1:18" ht="15.75">
      <c r="A54" s="14"/>
      <c r="B54" s="43" t="s">
        <v>24</v>
      </c>
      <c r="C54" s="4" t="s">
        <v>78</v>
      </c>
      <c r="D54" s="4"/>
      <c r="E54" s="4"/>
      <c r="F54" s="13"/>
      <c r="G54" s="13"/>
      <c r="H54" s="9"/>
      <c r="I54" s="4"/>
      <c r="J54" s="4"/>
      <c r="K54" s="13"/>
      <c r="L54" s="13"/>
      <c r="M54" s="9"/>
      <c r="N54" s="4"/>
      <c r="O54" s="4"/>
      <c r="P54" s="4"/>
      <c r="Q54" s="13"/>
      <c r="R54" s="13"/>
    </row>
    <row r="55" spans="1:18" ht="15.75">
      <c r="A55" s="14"/>
      <c r="C55" s="13" t="s">
        <v>79</v>
      </c>
      <c r="D55" s="13"/>
      <c r="E55" s="4"/>
      <c r="F55" s="13"/>
      <c r="G55" s="13"/>
      <c r="H55" s="9">
        <f>SUM(H48:H52)</f>
        <v>-433</v>
      </c>
      <c r="I55" s="4"/>
      <c r="J55" s="9">
        <f>SUM(J48:J52)</f>
        <v>-1569</v>
      </c>
      <c r="K55" s="13"/>
      <c r="L55" s="13"/>
      <c r="M55" s="9">
        <f>SUM(M48:M52)</f>
        <v>-433</v>
      </c>
      <c r="N55" s="11"/>
      <c r="O55" s="9">
        <f>SUM(O48:O52)</f>
        <v>-1569</v>
      </c>
      <c r="P55" s="4"/>
      <c r="Q55" s="13"/>
      <c r="R55" s="13"/>
    </row>
    <row r="56" spans="1:18" ht="15.75">
      <c r="A56" s="14"/>
      <c r="C56" s="13"/>
      <c r="D56" s="13"/>
      <c r="E56" s="4"/>
      <c r="F56" s="13"/>
      <c r="G56" s="13"/>
      <c r="H56" s="9"/>
      <c r="I56" s="4"/>
      <c r="J56" s="4"/>
      <c r="K56" s="13"/>
      <c r="L56" s="13"/>
      <c r="M56" s="10"/>
      <c r="N56" s="11"/>
      <c r="O56" s="11"/>
      <c r="P56" s="4"/>
      <c r="Q56" s="13"/>
      <c r="R56" s="13"/>
    </row>
    <row r="57" spans="1:18" ht="15.75">
      <c r="A57" s="14"/>
      <c r="B57" s="43" t="s">
        <v>25</v>
      </c>
      <c r="C57" s="13" t="s">
        <v>80</v>
      </c>
      <c r="D57" s="13"/>
      <c r="E57" s="4"/>
      <c r="F57" s="13"/>
      <c r="G57" s="13"/>
      <c r="H57" s="15" t="s">
        <v>134</v>
      </c>
      <c r="I57" s="4"/>
      <c r="J57" s="4"/>
      <c r="K57" s="13"/>
      <c r="L57" s="13"/>
      <c r="M57" s="15" t="s">
        <v>134</v>
      </c>
      <c r="N57" s="11"/>
      <c r="O57" s="7" t="s">
        <v>134</v>
      </c>
      <c r="P57" s="4"/>
      <c r="Q57" s="13"/>
      <c r="R57" s="13"/>
    </row>
    <row r="58" spans="1:18" ht="15.75">
      <c r="A58" s="14"/>
      <c r="C58" s="13" t="s">
        <v>81</v>
      </c>
      <c r="D58" s="13"/>
      <c r="E58" s="4"/>
      <c r="F58" s="13"/>
      <c r="G58" s="13"/>
      <c r="H58" s="15" t="s">
        <v>134</v>
      </c>
      <c r="I58" s="4"/>
      <c r="J58" s="4"/>
      <c r="K58" s="13"/>
      <c r="L58" s="13"/>
      <c r="M58" s="15" t="s">
        <v>134</v>
      </c>
      <c r="N58" s="11"/>
      <c r="O58" s="7" t="s">
        <v>134</v>
      </c>
      <c r="P58" s="4"/>
      <c r="Q58" s="13"/>
      <c r="R58" s="13"/>
    </row>
    <row r="59" spans="1:18" ht="15.75">
      <c r="A59" s="14"/>
      <c r="C59" s="13" t="s">
        <v>82</v>
      </c>
      <c r="D59" s="13"/>
      <c r="E59" s="4"/>
      <c r="F59" s="13"/>
      <c r="G59" s="13"/>
      <c r="H59" s="15" t="s">
        <v>134</v>
      </c>
      <c r="I59" s="4"/>
      <c r="J59" s="4"/>
      <c r="K59" s="13"/>
      <c r="L59" s="13"/>
      <c r="M59" s="15" t="s">
        <v>134</v>
      </c>
      <c r="N59" s="11"/>
      <c r="O59" s="7" t="s">
        <v>134</v>
      </c>
      <c r="P59" s="4"/>
      <c r="Q59" s="13"/>
      <c r="R59" s="13"/>
    </row>
    <row r="60" spans="1:18" ht="15.75">
      <c r="A60" s="14"/>
      <c r="C60" s="13" t="s">
        <v>83</v>
      </c>
      <c r="D60" s="13"/>
      <c r="E60" s="4"/>
      <c r="F60" s="13"/>
      <c r="G60" s="13"/>
      <c r="H60" s="9"/>
      <c r="I60" s="4"/>
      <c r="J60" s="4"/>
      <c r="K60" s="13"/>
      <c r="L60" s="13"/>
      <c r="M60" s="9"/>
      <c r="N60" s="11"/>
      <c r="O60" s="4"/>
      <c r="P60" s="4"/>
      <c r="Q60" s="13"/>
      <c r="R60" s="13"/>
    </row>
    <row r="61" spans="1:18" ht="15.75">
      <c r="A61" s="14"/>
      <c r="C61" s="13"/>
      <c r="D61" s="13"/>
      <c r="E61" s="13"/>
      <c r="F61" s="13"/>
      <c r="G61" s="13"/>
      <c r="H61" s="12"/>
      <c r="I61" s="4"/>
      <c r="J61" s="6"/>
      <c r="K61" s="13"/>
      <c r="L61" s="13"/>
      <c r="M61" s="12"/>
      <c r="N61" s="4"/>
      <c r="O61" s="6"/>
      <c r="P61" s="4"/>
      <c r="Q61" s="13"/>
      <c r="R61" s="13"/>
    </row>
    <row r="62" spans="1:18" ht="15.75">
      <c r="A62" s="14"/>
      <c r="B62" s="43" t="s">
        <v>26</v>
      </c>
      <c r="C62" s="13" t="s">
        <v>84</v>
      </c>
      <c r="D62" s="13"/>
      <c r="E62" s="13"/>
      <c r="F62" s="13"/>
      <c r="G62" s="13"/>
      <c r="H62" s="9">
        <f>SUM(H53:H60)</f>
        <v>-433</v>
      </c>
      <c r="I62" s="4"/>
      <c r="J62" s="9">
        <f>SUM(J53:J60)</f>
        <v>-1569</v>
      </c>
      <c r="K62" s="13"/>
      <c r="L62" s="13"/>
      <c r="M62" s="9">
        <f>SUM(M53:M60)</f>
        <v>-433</v>
      </c>
      <c r="N62" s="4"/>
      <c r="O62" s="9">
        <f>SUM(O53:O60)</f>
        <v>-1569</v>
      </c>
      <c r="P62" s="4"/>
      <c r="Q62" s="13"/>
      <c r="R62" s="13"/>
    </row>
    <row r="63" spans="1:18" ht="15.75">
      <c r="A63" s="14"/>
      <c r="C63" s="13" t="s">
        <v>85</v>
      </c>
      <c r="D63" s="13"/>
      <c r="E63" s="13"/>
      <c r="F63" s="13"/>
      <c r="G63" s="13"/>
      <c r="H63" s="16"/>
      <c r="I63" s="4"/>
      <c r="J63" s="4"/>
      <c r="K63" s="13"/>
      <c r="L63" s="13"/>
      <c r="M63" s="16"/>
      <c r="N63" s="4"/>
      <c r="O63" s="4"/>
      <c r="P63" s="4"/>
      <c r="Q63" s="13"/>
      <c r="R63" s="13"/>
    </row>
    <row r="64" spans="1:18" ht="15.75">
      <c r="A64" s="14"/>
      <c r="C64" s="13"/>
      <c r="D64" s="13"/>
      <c r="E64" s="13"/>
      <c r="F64" s="13"/>
      <c r="G64" s="13"/>
      <c r="H64" s="17"/>
      <c r="I64" s="4"/>
      <c r="J64" s="18"/>
      <c r="K64" s="13"/>
      <c r="L64" s="13"/>
      <c r="M64" s="17"/>
      <c r="N64" s="4"/>
      <c r="O64" s="18"/>
      <c r="P64" s="4"/>
      <c r="Q64" s="13"/>
      <c r="R64" s="13"/>
    </row>
    <row r="65" spans="1:18" ht="15.75">
      <c r="A65" s="14" t="s">
        <v>4</v>
      </c>
      <c r="B65" s="43" t="s">
        <v>15</v>
      </c>
      <c r="C65" s="13" t="s">
        <v>86</v>
      </c>
      <c r="D65" s="13"/>
      <c r="E65" s="13"/>
      <c r="F65" s="13"/>
      <c r="G65" s="13"/>
      <c r="H65" s="16"/>
      <c r="I65" s="4"/>
      <c r="J65" s="4"/>
      <c r="K65" s="13"/>
      <c r="L65" s="13"/>
      <c r="M65" s="16"/>
      <c r="N65" s="4"/>
      <c r="O65" s="4"/>
      <c r="P65" s="4"/>
      <c r="Q65" s="13"/>
      <c r="R65" s="13"/>
    </row>
    <row r="66" spans="1:18" ht="15.75">
      <c r="A66" s="14"/>
      <c r="C66" s="13" t="s">
        <v>87</v>
      </c>
      <c r="D66" s="13"/>
      <c r="E66" s="13"/>
      <c r="F66" s="13"/>
      <c r="G66" s="13"/>
      <c r="H66" s="16"/>
      <c r="I66" s="4"/>
      <c r="J66" s="4"/>
      <c r="K66" s="13"/>
      <c r="L66" s="13"/>
      <c r="M66" s="16"/>
      <c r="N66" s="4"/>
      <c r="O66" s="4"/>
      <c r="P66" s="4"/>
      <c r="Q66" s="13"/>
      <c r="R66" s="13"/>
    </row>
    <row r="67" spans="1:18" ht="15.75">
      <c r="A67" s="14"/>
      <c r="C67" s="13"/>
      <c r="D67" s="13"/>
      <c r="E67" s="13"/>
      <c r="F67" s="13"/>
      <c r="G67" s="13"/>
      <c r="H67" s="16"/>
      <c r="I67" s="4"/>
      <c r="J67" s="4"/>
      <c r="K67" s="13"/>
      <c r="L67" s="13"/>
      <c r="M67" s="16"/>
      <c r="N67" s="4"/>
      <c r="O67" s="4"/>
      <c r="P67" s="4"/>
      <c r="Q67" s="13"/>
      <c r="R67" s="13"/>
    </row>
    <row r="68" spans="1:19" ht="15.75">
      <c r="A68" s="14"/>
      <c r="C68" s="19" t="s">
        <v>195</v>
      </c>
      <c r="D68" s="13"/>
      <c r="E68" s="13"/>
      <c r="F68" s="4"/>
      <c r="G68" s="4"/>
      <c r="I68" s="9"/>
      <c r="J68" s="9"/>
      <c r="K68" s="9"/>
      <c r="L68" s="9"/>
      <c r="N68" s="9"/>
      <c r="P68" s="4"/>
      <c r="Q68" s="4"/>
      <c r="R68" s="4"/>
      <c r="S68" s="2"/>
    </row>
    <row r="69" spans="1:19" ht="15.75">
      <c r="A69" s="14"/>
      <c r="C69" s="60" t="s">
        <v>196</v>
      </c>
      <c r="D69" s="13"/>
      <c r="E69" s="13"/>
      <c r="F69" s="4"/>
      <c r="G69" s="4"/>
      <c r="H69" s="20">
        <f>H55/39697*100</f>
        <v>-1.0907625261354763</v>
      </c>
      <c r="I69" s="9"/>
      <c r="J69" s="20">
        <f>J55/39409*100</f>
        <v>-3.981324063031287</v>
      </c>
      <c r="K69" s="9"/>
      <c r="L69" s="9"/>
      <c r="M69" s="20">
        <f>M55/39697*100</f>
        <v>-1.0907625261354763</v>
      </c>
      <c r="N69" s="9"/>
      <c r="O69" s="20">
        <f>O55/39409*100</f>
        <v>-3.981324063031287</v>
      </c>
      <c r="P69" s="4"/>
      <c r="Q69" s="4"/>
      <c r="R69" s="4"/>
      <c r="S69" s="2"/>
    </row>
    <row r="70" spans="1:19" ht="15.75">
      <c r="A70" s="8"/>
      <c r="C70" s="9" t="s">
        <v>88</v>
      </c>
      <c r="D70" s="4"/>
      <c r="E70" s="4"/>
      <c r="F70" s="4"/>
      <c r="G70" s="4"/>
      <c r="H70" s="58">
        <v>-1.12</v>
      </c>
      <c r="I70" s="4"/>
      <c r="J70" s="59" t="s">
        <v>134</v>
      </c>
      <c r="K70" s="4"/>
      <c r="L70" s="4"/>
      <c r="M70" s="58">
        <v>-1.12</v>
      </c>
      <c r="N70" s="4"/>
      <c r="O70" s="59" t="s">
        <v>134</v>
      </c>
      <c r="P70" s="4"/>
      <c r="Q70" s="4"/>
      <c r="R70" s="4"/>
      <c r="S70" s="2"/>
    </row>
    <row r="71" spans="1:19" ht="15.75">
      <c r="A71" s="8"/>
      <c r="B71" s="43" t="s">
        <v>238</v>
      </c>
      <c r="C71" s="9"/>
      <c r="D71" s="4"/>
      <c r="E71" s="4"/>
      <c r="F71" s="4"/>
      <c r="G71" s="4"/>
      <c r="H71" s="21"/>
      <c r="I71" s="4"/>
      <c r="J71" s="4"/>
      <c r="K71" s="4"/>
      <c r="L71" s="4"/>
      <c r="M71" s="21"/>
      <c r="N71" s="4"/>
      <c r="O71" s="4"/>
      <c r="P71" s="4"/>
      <c r="Q71" s="4"/>
      <c r="R71" s="4"/>
      <c r="S71" s="2"/>
    </row>
    <row r="72" spans="1:19" ht="15.75">
      <c r="A72" s="8"/>
      <c r="C72" s="9" t="s">
        <v>89</v>
      </c>
      <c r="D72" s="4"/>
      <c r="E72" s="4"/>
      <c r="F72" s="4"/>
      <c r="G72" s="4"/>
      <c r="H72" s="16"/>
      <c r="I72" s="4"/>
      <c r="J72" s="4"/>
      <c r="K72" s="4"/>
      <c r="L72" s="4"/>
      <c r="M72" s="16"/>
      <c r="N72" s="4"/>
      <c r="O72" s="4"/>
      <c r="P72" s="4"/>
      <c r="Q72" s="4"/>
      <c r="R72" s="4"/>
      <c r="S72" s="2"/>
    </row>
    <row r="73" spans="1:19" ht="15.75">
      <c r="A73" s="8"/>
      <c r="C73" s="4"/>
      <c r="D73" s="4"/>
      <c r="E73" s="4"/>
      <c r="F73" s="4"/>
      <c r="G73" s="4"/>
      <c r="H73" s="16"/>
      <c r="I73" s="4"/>
      <c r="J73" s="4"/>
      <c r="K73" s="4"/>
      <c r="L73" s="4"/>
      <c r="M73" s="16"/>
      <c r="N73" s="4"/>
      <c r="O73" s="4"/>
      <c r="P73" s="4"/>
      <c r="Q73" s="4"/>
      <c r="R73" s="4"/>
      <c r="S73" s="2"/>
    </row>
    <row r="74" spans="1:19" ht="15.75" customHeight="1">
      <c r="A74" s="8">
        <v>4</v>
      </c>
      <c r="B74" s="43" t="s">
        <v>27</v>
      </c>
      <c r="C74" s="4"/>
      <c r="D74" s="4"/>
      <c r="E74" s="4"/>
      <c r="F74" s="4"/>
      <c r="G74" s="4"/>
      <c r="H74" s="15" t="s">
        <v>134</v>
      </c>
      <c r="I74" s="9"/>
      <c r="J74" s="9"/>
      <c r="K74" s="9"/>
      <c r="L74" s="9"/>
      <c r="M74" s="15" t="s">
        <v>134</v>
      </c>
      <c r="N74" s="4"/>
      <c r="O74" s="7" t="s">
        <v>134</v>
      </c>
      <c r="P74" s="4"/>
      <c r="Q74" s="4"/>
      <c r="R74" s="4"/>
      <c r="S74" s="2"/>
    </row>
    <row r="75" spans="1:19" ht="15.75" customHeight="1">
      <c r="A75" s="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2"/>
    </row>
    <row r="76" spans="1:19" ht="15.75">
      <c r="A76" s="8"/>
      <c r="C76" s="4"/>
      <c r="D76" s="4"/>
      <c r="E76" s="4"/>
      <c r="F76" s="4"/>
      <c r="G76" s="4"/>
      <c r="H76" s="18"/>
      <c r="I76" s="4"/>
      <c r="J76" s="18"/>
      <c r="K76" s="4"/>
      <c r="L76" s="4"/>
      <c r="M76" s="22"/>
      <c r="N76" s="4"/>
      <c r="O76" s="22"/>
      <c r="P76" s="4"/>
      <c r="Q76" s="4"/>
      <c r="R76" s="4"/>
      <c r="S76" s="2"/>
    </row>
    <row r="77" spans="1:19" ht="15.75">
      <c r="A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11"/>
      <c r="N77" s="4"/>
      <c r="O77" s="11"/>
      <c r="P77" s="4"/>
      <c r="Q77" s="4"/>
      <c r="R77" s="4"/>
      <c r="S77" s="2"/>
    </row>
    <row r="78" spans="1:19" ht="15.75">
      <c r="A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11"/>
      <c r="N78" s="4"/>
      <c r="O78" s="11"/>
      <c r="P78" s="4"/>
      <c r="Q78" s="4"/>
      <c r="R78" s="4"/>
      <c r="S78" s="2"/>
    </row>
    <row r="79" spans="3:19" ht="15.75">
      <c r="C79" s="4"/>
      <c r="D79" s="4"/>
      <c r="E79" s="4"/>
      <c r="F79" s="4"/>
      <c r="G79" s="4"/>
      <c r="H79" s="4"/>
      <c r="I79" s="4"/>
      <c r="J79" s="4"/>
      <c r="K79" s="4"/>
      <c r="L79" s="4"/>
      <c r="M79" s="11"/>
      <c r="N79" s="4"/>
      <c r="O79" s="11"/>
      <c r="P79" s="4"/>
      <c r="Q79" s="4"/>
      <c r="R79" s="4"/>
      <c r="S79" s="2"/>
    </row>
    <row r="80" spans="1:19" ht="15.75">
      <c r="A80" s="8" t="s">
        <v>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11"/>
      <c r="N80" s="4"/>
      <c r="O80" s="11"/>
      <c r="P80" s="4"/>
      <c r="Q80" s="4"/>
      <c r="R80" s="4"/>
      <c r="S80" s="2"/>
    </row>
    <row r="81" spans="1:19" ht="15.75">
      <c r="A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11"/>
      <c r="N81" s="4"/>
      <c r="O81" s="11"/>
      <c r="P81" s="4"/>
      <c r="Q81" s="4"/>
      <c r="R81" s="4"/>
      <c r="S81" s="2"/>
    </row>
    <row r="82" spans="1:19" ht="15.75">
      <c r="A82" s="8"/>
      <c r="C82" s="4"/>
      <c r="D82" s="4"/>
      <c r="E82" s="4"/>
      <c r="F82" s="4"/>
      <c r="G82" s="4"/>
      <c r="H82" s="7" t="s">
        <v>135</v>
      </c>
      <c r="I82" s="7"/>
      <c r="J82" s="7" t="s">
        <v>141</v>
      </c>
      <c r="K82" s="4"/>
      <c r="L82" s="4"/>
      <c r="M82" s="11"/>
      <c r="N82" s="4"/>
      <c r="O82" s="11"/>
      <c r="P82" s="4"/>
      <c r="Q82" s="4"/>
      <c r="R82" s="4"/>
      <c r="S82" s="2"/>
    </row>
    <row r="83" spans="1:19" ht="15.75">
      <c r="A83" s="8"/>
      <c r="C83" s="4"/>
      <c r="D83" s="4"/>
      <c r="E83" s="4"/>
      <c r="F83" s="4"/>
      <c r="G83" s="4"/>
      <c r="H83" s="7" t="s">
        <v>136</v>
      </c>
      <c r="I83" s="7"/>
      <c r="J83" s="7" t="s">
        <v>142</v>
      </c>
      <c r="K83" s="4"/>
      <c r="L83" s="4"/>
      <c r="M83" s="11"/>
      <c r="N83" s="4"/>
      <c r="O83" s="11"/>
      <c r="P83" s="4"/>
      <c r="Q83" s="4"/>
      <c r="R83" s="4"/>
      <c r="S83" s="2"/>
    </row>
    <row r="84" spans="1:19" ht="15.75">
      <c r="A84" s="8"/>
      <c r="C84" s="4"/>
      <c r="D84" s="4"/>
      <c r="E84" s="4"/>
      <c r="F84" s="4"/>
      <c r="G84" s="4"/>
      <c r="H84" s="7" t="s">
        <v>103</v>
      </c>
      <c r="I84" s="7"/>
      <c r="J84" s="7" t="s">
        <v>143</v>
      </c>
      <c r="K84" s="4"/>
      <c r="L84" s="4"/>
      <c r="M84" s="11"/>
      <c r="N84" s="4"/>
      <c r="O84" s="11"/>
      <c r="P84" s="4"/>
      <c r="Q84" s="4"/>
      <c r="R84" s="4"/>
      <c r="S84" s="2"/>
    </row>
    <row r="85" spans="1:19" ht="15.75">
      <c r="A85" s="8"/>
      <c r="C85" s="4"/>
      <c r="D85" s="4"/>
      <c r="E85" s="4"/>
      <c r="F85" s="4"/>
      <c r="G85" s="4"/>
      <c r="H85" s="7" t="s">
        <v>137</v>
      </c>
      <c r="I85" s="7"/>
      <c r="J85" s="7" t="s">
        <v>144</v>
      </c>
      <c r="K85" s="4"/>
      <c r="L85" s="4"/>
      <c r="M85" s="11"/>
      <c r="N85" s="4"/>
      <c r="O85" s="11"/>
      <c r="P85" s="4"/>
      <c r="Q85" s="4"/>
      <c r="R85" s="4"/>
      <c r="S85" s="2"/>
    </row>
    <row r="86" spans="1:19" ht="15.75">
      <c r="A86" s="8"/>
      <c r="C86" s="4"/>
      <c r="D86" s="4"/>
      <c r="E86" s="4"/>
      <c r="F86" s="4"/>
      <c r="G86" s="4"/>
      <c r="H86" s="7" t="s">
        <v>154</v>
      </c>
      <c r="I86" s="7"/>
      <c r="J86" s="7" t="s">
        <v>132</v>
      </c>
      <c r="K86" s="4"/>
      <c r="L86" s="4"/>
      <c r="M86" s="11"/>
      <c r="N86" s="4"/>
      <c r="O86" s="11"/>
      <c r="P86" s="4"/>
      <c r="Q86" s="4"/>
      <c r="R86" s="4"/>
      <c r="S86" s="2"/>
    </row>
    <row r="87" spans="1:19" ht="15.75">
      <c r="A87" s="8"/>
      <c r="C87" s="4"/>
      <c r="D87" s="4"/>
      <c r="E87" s="4"/>
      <c r="F87" s="4"/>
      <c r="G87" s="4"/>
      <c r="H87" s="7" t="s">
        <v>138</v>
      </c>
      <c r="I87" s="4"/>
      <c r="J87" s="7" t="s">
        <v>138</v>
      </c>
      <c r="K87" s="4"/>
      <c r="L87" s="4"/>
      <c r="M87" s="11"/>
      <c r="N87" s="4"/>
      <c r="O87" s="11"/>
      <c r="P87" s="4"/>
      <c r="Q87" s="4"/>
      <c r="R87" s="4"/>
      <c r="S87" s="2"/>
    </row>
    <row r="88" spans="1:19" ht="15.75">
      <c r="A88" s="8">
        <v>1</v>
      </c>
      <c r="B88" s="43" t="s">
        <v>28</v>
      </c>
      <c r="C88" s="4"/>
      <c r="D88" s="4"/>
      <c r="E88" s="4"/>
      <c r="F88" s="4"/>
      <c r="G88" s="4"/>
      <c r="H88" s="9">
        <v>83857</v>
      </c>
      <c r="I88" s="4"/>
      <c r="J88" s="4">
        <v>82462</v>
      </c>
      <c r="K88" s="4"/>
      <c r="L88" s="4"/>
      <c r="M88" s="11"/>
      <c r="N88" s="4"/>
      <c r="O88" s="11"/>
      <c r="P88" s="4"/>
      <c r="Q88" s="4"/>
      <c r="R88" s="4"/>
      <c r="S88" s="2"/>
    </row>
    <row r="89" spans="1:19" ht="15.75">
      <c r="A89" s="8">
        <v>2</v>
      </c>
      <c r="B89" s="43" t="s">
        <v>29</v>
      </c>
      <c r="C89" s="4"/>
      <c r="D89" s="4"/>
      <c r="E89" s="4"/>
      <c r="F89" s="4"/>
      <c r="G89" s="4"/>
      <c r="H89" s="9">
        <v>0</v>
      </c>
      <c r="I89" s="4"/>
      <c r="J89" s="4">
        <v>0</v>
      </c>
      <c r="K89" s="4"/>
      <c r="L89" s="4"/>
      <c r="M89" s="11"/>
      <c r="N89" s="4"/>
      <c r="O89" s="11"/>
      <c r="P89" s="4"/>
      <c r="Q89" s="4"/>
      <c r="R89" s="4"/>
      <c r="S89" s="2"/>
    </row>
    <row r="90" spans="1:19" ht="15.75">
      <c r="A90" s="8">
        <v>3</v>
      </c>
      <c r="B90" s="43" t="s">
        <v>30</v>
      </c>
      <c r="C90" s="4"/>
      <c r="D90" s="4"/>
      <c r="E90" s="4"/>
      <c r="F90" s="4"/>
      <c r="G90" s="4"/>
      <c r="H90" s="9">
        <v>2841</v>
      </c>
      <c r="I90" s="4"/>
      <c r="J90" s="4">
        <v>2841</v>
      </c>
      <c r="K90" s="4"/>
      <c r="L90" s="4"/>
      <c r="M90" s="11"/>
      <c r="N90" s="4"/>
      <c r="O90" s="11"/>
      <c r="P90" s="4"/>
      <c r="Q90" s="4"/>
      <c r="R90" s="4"/>
      <c r="S90" s="2"/>
    </row>
    <row r="91" spans="1:19" ht="15.75">
      <c r="A91" s="8">
        <v>4</v>
      </c>
      <c r="B91" s="43" t="s">
        <v>31</v>
      </c>
      <c r="C91" s="4"/>
      <c r="D91" s="4"/>
      <c r="E91" s="4"/>
      <c r="F91" s="4"/>
      <c r="G91" s="4"/>
      <c r="H91" s="9">
        <v>2541</v>
      </c>
      <c r="I91" s="4"/>
      <c r="J91" s="4">
        <v>2378</v>
      </c>
      <c r="K91" s="4"/>
      <c r="L91" s="4"/>
      <c r="M91" s="11"/>
      <c r="N91" s="4"/>
      <c r="O91" s="11"/>
      <c r="P91" s="4"/>
      <c r="Q91" s="4"/>
      <c r="R91" s="4"/>
      <c r="S91" s="2"/>
    </row>
    <row r="92" spans="1:19" ht="15.75">
      <c r="A92" s="8"/>
      <c r="C92" s="4"/>
      <c r="D92" s="4"/>
      <c r="E92" s="4"/>
      <c r="F92" s="4"/>
      <c r="G92" s="4"/>
      <c r="H92" s="9"/>
      <c r="I92" s="4"/>
      <c r="J92" s="4"/>
      <c r="K92" s="4"/>
      <c r="L92" s="4"/>
      <c r="M92" s="11"/>
      <c r="N92" s="4"/>
      <c r="O92" s="11"/>
      <c r="P92" s="4"/>
      <c r="Q92" s="4"/>
      <c r="R92" s="4"/>
      <c r="S92" s="2"/>
    </row>
    <row r="93" spans="1:19" ht="15.75">
      <c r="A93" s="8">
        <v>5</v>
      </c>
      <c r="B93" s="43" t="s">
        <v>32</v>
      </c>
      <c r="C93" s="4"/>
      <c r="D93" s="4"/>
      <c r="E93" s="4"/>
      <c r="F93" s="4"/>
      <c r="G93" s="4"/>
      <c r="H93" s="9"/>
      <c r="I93" s="4"/>
      <c r="J93" s="4"/>
      <c r="K93" s="4"/>
      <c r="L93" s="4"/>
      <c r="M93" s="11"/>
      <c r="N93" s="4"/>
      <c r="O93" s="11"/>
      <c r="P93" s="4"/>
      <c r="Q93" s="4"/>
      <c r="R93" s="4"/>
      <c r="S93" s="2"/>
    </row>
    <row r="94" spans="1:19" ht="15.75">
      <c r="A94" s="8"/>
      <c r="C94" s="23" t="s">
        <v>90</v>
      </c>
      <c r="D94" s="4"/>
      <c r="E94" s="4"/>
      <c r="F94" s="4"/>
      <c r="G94" s="4"/>
      <c r="H94" s="24">
        <v>28578</v>
      </c>
      <c r="I94" s="25"/>
      <c r="J94" s="26">
        <v>23375</v>
      </c>
      <c r="K94" s="25"/>
      <c r="L94" s="4"/>
      <c r="M94" s="11"/>
      <c r="N94" s="4"/>
      <c r="O94" s="11"/>
      <c r="P94" s="4"/>
      <c r="Q94" s="4"/>
      <c r="R94" s="4"/>
      <c r="S94" s="2"/>
    </row>
    <row r="95" spans="1:19" ht="15.75">
      <c r="A95" s="8"/>
      <c r="C95" s="23" t="s">
        <v>91</v>
      </c>
      <c r="D95" s="4"/>
      <c r="E95" s="4"/>
      <c r="F95" s="4"/>
      <c r="G95" s="4"/>
      <c r="H95" s="27">
        <v>32020</v>
      </c>
      <c r="I95" s="25"/>
      <c r="J95" s="25">
        <v>32379</v>
      </c>
      <c r="K95" s="25"/>
      <c r="L95" s="4"/>
      <c r="M95" s="11"/>
      <c r="N95" s="4"/>
      <c r="O95" s="11"/>
      <c r="P95" s="4"/>
      <c r="Q95" s="4"/>
      <c r="R95" s="4"/>
      <c r="S95" s="2"/>
    </row>
    <row r="96" spans="1:19" ht="15.75">
      <c r="A96" s="8"/>
      <c r="C96" s="23" t="s">
        <v>92</v>
      </c>
      <c r="D96" s="4"/>
      <c r="E96" s="4"/>
      <c r="F96" s="4"/>
      <c r="G96" s="4"/>
      <c r="H96" s="27">
        <f>6579+320-1183+43+134</f>
        <v>5893</v>
      </c>
      <c r="I96" s="25"/>
      <c r="J96" s="25">
        <v>5035</v>
      </c>
      <c r="K96" s="25"/>
      <c r="L96" s="4"/>
      <c r="M96" s="11"/>
      <c r="N96" s="4"/>
      <c r="O96" s="11"/>
      <c r="P96" s="4"/>
      <c r="Q96" s="4"/>
      <c r="R96" s="4"/>
      <c r="S96" s="2"/>
    </row>
    <row r="97" spans="1:19" ht="15.75">
      <c r="A97" s="8"/>
      <c r="C97" s="23" t="s">
        <v>192</v>
      </c>
      <c r="D97" s="4"/>
      <c r="E97" s="4"/>
      <c r="F97" s="4"/>
      <c r="G97" s="4"/>
      <c r="H97" s="27">
        <v>805</v>
      </c>
      <c r="I97" s="25"/>
      <c r="J97" s="25">
        <v>803</v>
      </c>
      <c r="K97" s="25"/>
      <c r="L97" s="4"/>
      <c r="M97" s="11"/>
      <c r="N97" s="4"/>
      <c r="O97" s="11"/>
      <c r="P97" s="4"/>
      <c r="Q97" s="4"/>
      <c r="R97" s="4"/>
      <c r="S97" s="2"/>
    </row>
    <row r="98" spans="1:19" ht="15.75">
      <c r="A98" s="8"/>
      <c r="C98" s="23" t="s">
        <v>93</v>
      </c>
      <c r="D98" s="4"/>
      <c r="E98" s="4"/>
      <c r="F98" s="4"/>
      <c r="G98" s="4"/>
      <c r="H98" s="27">
        <v>156</v>
      </c>
      <c r="I98" s="25"/>
      <c r="J98" s="25">
        <v>1512</v>
      </c>
      <c r="K98" s="25"/>
      <c r="L98" s="4"/>
      <c r="M98" s="11"/>
      <c r="N98" s="4"/>
      <c r="O98" s="11"/>
      <c r="P98" s="4"/>
      <c r="Q98" s="4"/>
      <c r="R98" s="4"/>
      <c r="S98" s="2"/>
    </row>
    <row r="99" spans="1:19" ht="15.75">
      <c r="A99" s="8"/>
      <c r="C99" s="4"/>
      <c r="D99" s="4"/>
      <c r="E99" s="4"/>
      <c r="F99" s="4"/>
      <c r="G99" s="4"/>
      <c r="H99" s="24">
        <f>SUM(H94:H98)</f>
        <v>67452</v>
      </c>
      <c r="I99" s="25"/>
      <c r="J99" s="26">
        <f>SUM(J94:J98)</f>
        <v>63104</v>
      </c>
      <c r="K99" s="25"/>
      <c r="L99" s="4"/>
      <c r="M99" s="11"/>
      <c r="N99" s="4"/>
      <c r="O99" s="11"/>
      <c r="P99" s="4"/>
      <c r="Q99" s="4"/>
      <c r="R99" s="4"/>
      <c r="S99" s="2"/>
    </row>
    <row r="100" spans="1:19" ht="15.75">
      <c r="A100" s="8"/>
      <c r="C100" s="4"/>
      <c r="D100" s="4"/>
      <c r="E100" s="4"/>
      <c r="F100" s="4"/>
      <c r="G100" s="4"/>
      <c r="H100" s="12"/>
      <c r="I100" s="4"/>
      <c r="J100" s="6"/>
      <c r="K100" s="4"/>
      <c r="L100" s="4"/>
      <c r="M100" s="11"/>
      <c r="N100" s="4"/>
      <c r="O100" s="11"/>
      <c r="P100" s="4"/>
      <c r="Q100" s="4"/>
      <c r="R100" s="4"/>
      <c r="S100" s="2"/>
    </row>
    <row r="101" spans="1:19" ht="15.75">
      <c r="A101" s="8">
        <v>6</v>
      </c>
      <c r="B101" s="43" t="s">
        <v>33</v>
      </c>
      <c r="C101" s="4"/>
      <c r="D101" s="4"/>
      <c r="E101" s="4"/>
      <c r="F101" s="4"/>
      <c r="G101" s="4"/>
      <c r="H101" s="9"/>
      <c r="I101" s="4"/>
      <c r="J101" s="4"/>
      <c r="K101" s="4"/>
      <c r="L101" s="4"/>
      <c r="M101" s="11"/>
      <c r="N101" s="4"/>
      <c r="O101" s="11"/>
      <c r="P101" s="4"/>
      <c r="Q101" s="4"/>
      <c r="R101" s="4"/>
      <c r="S101" s="2"/>
    </row>
    <row r="102" spans="1:19" ht="15.75">
      <c r="A102" s="8"/>
      <c r="C102" s="23" t="s">
        <v>94</v>
      </c>
      <c r="D102" s="4"/>
      <c r="E102" s="4"/>
      <c r="F102" s="4"/>
      <c r="G102" s="4"/>
      <c r="H102" s="24">
        <f>31233+12069</f>
        <v>43302</v>
      </c>
      <c r="I102" s="25"/>
      <c r="J102" s="26">
        <v>35947</v>
      </c>
      <c r="K102" s="25"/>
      <c r="L102" s="4"/>
      <c r="M102" s="11"/>
      <c r="N102" s="4"/>
      <c r="O102" s="11"/>
      <c r="P102" s="4"/>
      <c r="Q102" s="4"/>
      <c r="R102" s="4"/>
      <c r="S102" s="2"/>
    </row>
    <row r="103" spans="1:19" ht="15.75">
      <c r="A103" s="8"/>
      <c r="C103" s="23" t="s">
        <v>95</v>
      </c>
      <c r="D103" s="4"/>
      <c r="E103" s="4"/>
      <c r="F103" s="4"/>
      <c r="G103" s="4"/>
      <c r="H103" s="27">
        <v>4342</v>
      </c>
      <c r="I103" s="25"/>
      <c r="J103" s="25">
        <v>2637</v>
      </c>
      <c r="K103" s="25"/>
      <c r="L103" s="4"/>
      <c r="M103" s="11"/>
      <c r="N103" s="4"/>
      <c r="O103" s="11"/>
      <c r="P103" s="4"/>
      <c r="Q103" s="4"/>
      <c r="R103" s="4"/>
      <c r="S103" s="2"/>
    </row>
    <row r="104" spans="1:19" ht="15.75">
      <c r="A104" s="8"/>
      <c r="C104" s="23" t="s">
        <v>96</v>
      </c>
      <c r="D104" s="4"/>
      <c r="E104" s="4"/>
      <c r="F104" s="4"/>
      <c r="G104" s="4"/>
      <c r="H104" s="27">
        <f>4400+10-2+10</f>
        <v>4418</v>
      </c>
      <c r="I104" s="25"/>
      <c r="J104" s="25">
        <f>4800+3</f>
        <v>4803</v>
      </c>
      <c r="K104" s="25"/>
      <c r="L104" s="4"/>
      <c r="M104" s="11"/>
      <c r="N104" s="4"/>
      <c r="O104" s="11"/>
      <c r="P104" s="4"/>
      <c r="Q104" s="4"/>
      <c r="R104" s="4"/>
      <c r="S104" s="2"/>
    </row>
    <row r="105" spans="1:19" ht="15.75">
      <c r="A105" s="8"/>
      <c r="C105" s="23" t="s">
        <v>97</v>
      </c>
      <c r="D105" s="4"/>
      <c r="E105" s="4"/>
      <c r="F105" s="4"/>
      <c r="G105" s="4"/>
      <c r="H105" s="27">
        <f>1812-1183-22</f>
        <v>607</v>
      </c>
      <c r="I105" s="25"/>
      <c r="J105" s="25">
        <v>778</v>
      </c>
      <c r="K105" s="25"/>
      <c r="L105" s="4"/>
      <c r="M105" s="11"/>
      <c r="N105" s="4"/>
      <c r="O105" s="11"/>
      <c r="P105" s="4"/>
      <c r="Q105" s="4"/>
      <c r="R105" s="4"/>
      <c r="S105" s="2"/>
    </row>
    <row r="106" spans="1:19" ht="15.75">
      <c r="A106" s="8"/>
      <c r="C106" s="23" t="s">
        <v>98</v>
      </c>
      <c r="D106" s="4"/>
      <c r="E106" s="4"/>
      <c r="F106" s="4"/>
      <c r="G106" s="4"/>
      <c r="H106" s="27">
        <v>2155</v>
      </c>
      <c r="I106" s="25"/>
      <c r="J106" s="25">
        <v>2141</v>
      </c>
      <c r="K106" s="25"/>
      <c r="L106" s="4"/>
      <c r="M106" s="11"/>
      <c r="N106" s="4"/>
      <c r="O106" s="11"/>
      <c r="P106" s="4"/>
      <c r="Q106" s="4"/>
      <c r="R106" s="4"/>
      <c r="S106" s="2"/>
    </row>
    <row r="107" spans="1:19" ht="15.75">
      <c r="A107" s="8"/>
      <c r="C107" s="4"/>
      <c r="D107" s="4"/>
      <c r="E107" s="4"/>
      <c r="F107" s="4"/>
      <c r="G107" s="4"/>
      <c r="H107" s="24">
        <f>SUM(H102:H106)</f>
        <v>54824</v>
      </c>
      <c r="I107" s="25"/>
      <c r="J107" s="26">
        <f>SUM(J102:J106)</f>
        <v>46306</v>
      </c>
      <c r="K107" s="25"/>
      <c r="L107" s="4"/>
      <c r="M107" s="11"/>
      <c r="N107" s="4"/>
      <c r="O107" s="11"/>
      <c r="P107" s="4"/>
      <c r="Q107" s="4"/>
      <c r="R107" s="4"/>
      <c r="S107" s="2"/>
    </row>
    <row r="108" spans="1:19" ht="15.75">
      <c r="A108" s="8"/>
      <c r="C108" s="4"/>
      <c r="D108" s="4"/>
      <c r="E108" s="4"/>
      <c r="F108" s="4"/>
      <c r="G108" s="4"/>
      <c r="H108" s="12"/>
      <c r="I108" s="4"/>
      <c r="J108" s="6"/>
      <c r="K108" s="4"/>
      <c r="L108" s="4"/>
      <c r="M108" s="11"/>
      <c r="N108" s="4"/>
      <c r="O108" s="11"/>
      <c r="P108" s="4"/>
      <c r="Q108" s="4"/>
      <c r="R108" s="4"/>
      <c r="S108" s="2"/>
    </row>
    <row r="109" spans="1:19" ht="15.75">
      <c r="A109" s="8">
        <v>7</v>
      </c>
      <c r="B109" s="43" t="s">
        <v>34</v>
      </c>
      <c r="C109" s="4"/>
      <c r="D109" s="4"/>
      <c r="E109" s="4"/>
      <c r="F109" s="4"/>
      <c r="G109" s="4"/>
      <c r="H109" s="9">
        <f>H99-H107</f>
        <v>12628</v>
      </c>
      <c r="I109" s="4"/>
      <c r="J109" s="4">
        <f>J99-J107</f>
        <v>16798</v>
      </c>
      <c r="K109" s="4"/>
      <c r="L109" s="4"/>
      <c r="M109" s="11"/>
      <c r="N109" s="4"/>
      <c r="O109" s="11"/>
      <c r="P109" s="4"/>
      <c r="Q109" s="4"/>
      <c r="R109" s="4"/>
      <c r="S109" s="2"/>
    </row>
    <row r="110" spans="1:19" ht="15.75">
      <c r="A110" s="8"/>
      <c r="C110" s="4"/>
      <c r="D110" s="4"/>
      <c r="E110" s="4"/>
      <c r="F110" s="4"/>
      <c r="G110" s="4"/>
      <c r="H110" s="9"/>
      <c r="I110" s="4"/>
      <c r="J110" s="4"/>
      <c r="K110" s="4"/>
      <c r="L110" s="4"/>
      <c r="M110" s="11"/>
      <c r="N110" s="4"/>
      <c r="O110" s="11"/>
      <c r="P110" s="4"/>
      <c r="Q110" s="4"/>
      <c r="R110" s="4"/>
      <c r="S110" s="2"/>
    </row>
    <row r="111" spans="1:19" ht="15.75">
      <c r="A111" s="8"/>
      <c r="C111" s="4"/>
      <c r="D111" s="4"/>
      <c r="E111" s="4"/>
      <c r="F111" s="4"/>
      <c r="G111" s="4"/>
      <c r="H111" s="12">
        <f>H109+SUM(H88:H91)</f>
        <v>101867</v>
      </c>
      <c r="I111" s="4"/>
      <c r="J111" s="6">
        <f>J109+SUM(J88:J91)</f>
        <v>104479</v>
      </c>
      <c r="K111" s="4"/>
      <c r="L111" s="4"/>
      <c r="M111" s="11"/>
      <c r="N111" s="4"/>
      <c r="O111" s="11"/>
      <c r="P111" s="4"/>
      <c r="Q111" s="4"/>
      <c r="R111" s="4"/>
      <c r="S111" s="2"/>
    </row>
    <row r="112" spans="1:19" ht="15.75">
      <c r="A112" s="8"/>
      <c r="C112" s="4"/>
      <c r="D112" s="4"/>
      <c r="E112" s="4"/>
      <c r="F112" s="4"/>
      <c r="G112" s="4"/>
      <c r="H112" s="28"/>
      <c r="I112" s="4"/>
      <c r="J112" s="18"/>
      <c r="K112" s="4"/>
      <c r="L112" s="4"/>
      <c r="M112" s="11"/>
      <c r="N112" s="4"/>
      <c r="O112" s="11"/>
      <c r="P112" s="4"/>
      <c r="Q112" s="4"/>
      <c r="R112" s="4"/>
      <c r="S112" s="2"/>
    </row>
    <row r="113" spans="1:19" ht="15.75">
      <c r="A113" s="8">
        <v>8</v>
      </c>
      <c r="B113" s="43" t="s">
        <v>35</v>
      </c>
      <c r="C113" s="4"/>
      <c r="D113" s="4"/>
      <c r="E113" s="4"/>
      <c r="F113" s="4"/>
      <c r="G113" s="4"/>
      <c r="H113" s="9"/>
      <c r="I113" s="4"/>
      <c r="J113" s="4"/>
      <c r="K113" s="4"/>
      <c r="L113" s="4"/>
      <c r="M113" s="11"/>
      <c r="N113" s="4"/>
      <c r="O113" s="11"/>
      <c r="P113" s="4"/>
      <c r="Q113" s="4"/>
      <c r="R113" s="4"/>
      <c r="S113" s="2"/>
    </row>
    <row r="114" spans="1:19" ht="15.75">
      <c r="A114" s="8"/>
      <c r="C114" s="4" t="s">
        <v>99</v>
      </c>
      <c r="D114" s="4"/>
      <c r="E114" s="4"/>
      <c r="F114" s="4"/>
      <c r="G114" s="4"/>
      <c r="H114" s="24">
        <v>39767</v>
      </c>
      <c r="I114" s="25"/>
      <c r="J114" s="26">
        <v>39767</v>
      </c>
      <c r="K114" s="25"/>
      <c r="L114" s="4"/>
      <c r="M114" s="11"/>
      <c r="N114" s="4"/>
      <c r="O114" s="11"/>
      <c r="P114" s="4"/>
      <c r="Q114" s="4"/>
      <c r="R114" s="4"/>
      <c r="S114" s="2"/>
    </row>
    <row r="115" spans="1:19" ht="15.75">
      <c r="A115" s="8"/>
      <c r="C115" s="4" t="s">
        <v>100</v>
      </c>
      <c r="D115" s="4"/>
      <c r="E115" s="4"/>
      <c r="F115" s="4"/>
      <c r="G115" s="4"/>
      <c r="H115" s="27"/>
      <c r="I115" s="25"/>
      <c r="J115" s="25"/>
      <c r="K115" s="25"/>
      <c r="L115" s="4"/>
      <c r="M115" s="11"/>
      <c r="N115" s="4"/>
      <c r="O115" s="11"/>
      <c r="P115" s="4"/>
      <c r="Q115" s="4"/>
      <c r="R115" s="4"/>
      <c r="S115" s="2"/>
    </row>
    <row r="116" spans="1:19" ht="15.75">
      <c r="A116" s="8"/>
      <c r="C116" s="23" t="s">
        <v>101</v>
      </c>
      <c r="D116" s="4"/>
      <c r="E116" s="4"/>
      <c r="F116" s="4"/>
      <c r="G116" s="4"/>
      <c r="H116" s="27">
        <v>8008</v>
      </c>
      <c r="I116" s="25"/>
      <c r="J116" s="25">
        <v>8008</v>
      </c>
      <c r="K116" s="25"/>
      <c r="L116" s="4"/>
      <c r="M116" s="11"/>
      <c r="N116" s="4"/>
      <c r="O116" s="11"/>
      <c r="P116" s="4"/>
      <c r="Q116" s="4"/>
      <c r="R116" s="4"/>
      <c r="S116" s="2"/>
    </row>
    <row r="117" spans="1:19" ht="15.75">
      <c r="A117" s="8"/>
      <c r="C117" s="23" t="s">
        <v>167</v>
      </c>
      <c r="D117" s="4"/>
      <c r="E117" s="4"/>
      <c r="F117" s="4"/>
      <c r="G117" s="4"/>
      <c r="H117" s="27">
        <v>6334</v>
      </c>
      <c r="I117" s="25"/>
      <c r="J117" s="25">
        <v>6334</v>
      </c>
      <c r="K117" s="25"/>
      <c r="L117" s="4"/>
      <c r="M117" s="11"/>
      <c r="N117" s="4"/>
      <c r="O117" s="11"/>
      <c r="P117" s="4"/>
      <c r="Q117" s="4"/>
      <c r="R117" s="4"/>
      <c r="S117" s="2"/>
    </row>
    <row r="118" spans="1:19" ht="15.75">
      <c r="A118" s="8"/>
      <c r="C118" s="23" t="s">
        <v>102</v>
      </c>
      <c r="D118" s="4"/>
      <c r="E118" s="4"/>
      <c r="F118" s="4"/>
      <c r="G118" s="4"/>
      <c r="H118" s="27">
        <f>38238+134</f>
        <v>38372</v>
      </c>
      <c r="I118" s="25"/>
      <c r="J118" s="25">
        <v>38806</v>
      </c>
      <c r="K118" s="25"/>
      <c r="L118" s="4"/>
      <c r="M118" s="11"/>
      <c r="N118" s="4"/>
      <c r="O118" s="11"/>
      <c r="P118" s="4"/>
      <c r="Q118" s="4"/>
      <c r="R118" s="4"/>
      <c r="S118" s="2"/>
    </row>
    <row r="119" spans="1:19" ht="15.75">
      <c r="A119" s="8"/>
      <c r="C119" s="4" t="s">
        <v>197</v>
      </c>
      <c r="D119" s="4"/>
      <c r="E119" s="4"/>
      <c r="F119" s="4"/>
      <c r="G119" s="4"/>
      <c r="H119" s="27">
        <f>-581-10</f>
        <v>-591</v>
      </c>
      <c r="I119" s="25"/>
      <c r="J119" s="25">
        <v>-232</v>
      </c>
      <c r="K119" s="25"/>
      <c r="L119" s="4"/>
      <c r="M119" s="11"/>
      <c r="N119" s="4"/>
      <c r="O119" s="11"/>
      <c r="P119" s="4"/>
      <c r="Q119" s="4"/>
      <c r="R119" s="4"/>
      <c r="S119" s="2"/>
    </row>
    <row r="120" spans="1:19" ht="15.75">
      <c r="A120" s="8"/>
      <c r="C120" s="4"/>
      <c r="D120" s="4"/>
      <c r="E120" s="4"/>
      <c r="F120" s="4"/>
      <c r="G120" s="4"/>
      <c r="H120" s="24">
        <f>SUM(H114:H119)</f>
        <v>91890</v>
      </c>
      <c r="I120" s="25"/>
      <c r="J120" s="26">
        <f>SUM(J114:J119)</f>
        <v>92683</v>
      </c>
      <c r="K120" s="25"/>
      <c r="L120" s="4"/>
      <c r="M120" s="11"/>
      <c r="N120" s="4"/>
      <c r="O120" s="11"/>
      <c r="P120" s="4"/>
      <c r="Q120" s="4"/>
      <c r="R120" s="4"/>
      <c r="S120" s="2"/>
    </row>
    <row r="121" spans="1:19" ht="15.75">
      <c r="A121" s="8"/>
      <c r="C121" s="4"/>
      <c r="D121" s="4"/>
      <c r="E121" s="4"/>
      <c r="F121" s="4"/>
      <c r="G121" s="4"/>
      <c r="H121" s="12"/>
      <c r="I121" s="4"/>
      <c r="J121" s="6"/>
      <c r="K121" s="4"/>
      <c r="L121" s="4"/>
      <c r="M121" s="11"/>
      <c r="N121" s="4"/>
      <c r="O121" s="11"/>
      <c r="P121" s="4"/>
      <c r="Q121" s="4"/>
      <c r="R121" s="4"/>
      <c r="S121" s="2"/>
    </row>
    <row r="122" spans="1:19" ht="15.75">
      <c r="A122" s="8">
        <v>9</v>
      </c>
      <c r="B122" s="43" t="s">
        <v>36</v>
      </c>
      <c r="C122" s="4"/>
      <c r="D122" s="4"/>
      <c r="E122" s="4"/>
      <c r="F122" s="4"/>
      <c r="G122" s="4"/>
      <c r="H122" s="9">
        <v>91</v>
      </c>
      <c r="I122" s="4"/>
      <c r="J122" s="4">
        <v>157</v>
      </c>
      <c r="K122" s="4"/>
      <c r="L122" s="4"/>
      <c r="M122" s="11"/>
      <c r="N122" s="4"/>
      <c r="O122" s="11"/>
      <c r="P122" s="4"/>
      <c r="Q122" s="4"/>
      <c r="R122" s="4"/>
      <c r="S122" s="2"/>
    </row>
    <row r="123" spans="1:19" ht="15.75">
      <c r="A123" s="8">
        <v>10</v>
      </c>
      <c r="B123" s="43" t="s">
        <v>37</v>
      </c>
      <c r="C123" s="4"/>
      <c r="D123" s="4"/>
      <c r="E123" s="4"/>
      <c r="F123" s="4"/>
      <c r="G123" s="4"/>
      <c r="H123" s="9">
        <f>20082-12069</f>
        <v>8013</v>
      </c>
      <c r="I123" s="4"/>
      <c r="J123" s="4">
        <v>9767</v>
      </c>
      <c r="K123" s="4"/>
      <c r="L123" s="4"/>
      <c r="M123" s="11"/>
      <c r="N123" s="4"/>
      <c r="O123" s="11"/>
      <c r="P123" s="4"/>
      <c r="Q123" s="4"/>
      <c r="R123" s="4"/>
      <c r="S123" s="2"/>
    </row>
    <row r="124" spans="1:19" ht="15.75">
      <c r="A124" s="8">
        <v>11</v>
      </c>
      <c r="B124" s="43" t="s">
        <v>38</v>
      </c>
      <c r="C124" s="4"/>
      <c r="D124" s="4"/>
      <c r="E124" s="4"/>
      <c r="F124" s="4"/>
      <c r="G124" s="4"/>
      <c r="H124" s="9">
        <v>1873</v>
      </c>
      <c r="I124" s="4"/>
      <c r="J124" s="4">
        <v>1873</v>
      </c>
      <c r="K124" s="4"/>
      <c r="L124" s="4"/>
      <c r="M124" s="11"/>
      <c r="N124" s="4"/>
      <c r="O124" s="11"/>
      <c r="P124" s="4"/>
      <c r="Q124" s="4"/>
      <c r="R124" s="4"/>
      <c r="S124" s="2"/>
    </row>
    <row r="125" spans="1:19" ht="15.75">
      <c r="A125" s="8"/>
      <c r="C125" s="4"/>
      <c r="D125" s="4"/>
      <c r="E125" s="4"/>
      <c r="F125" s="4"/>
      <c r="G125" s="4"/>
      <c r="H125" s="9"/>
      <c r="I125" s="4"/>
      <c r="J125" s="4"/>
      <c r="K125" s="4"/>
      <c r="L125" s="4"/>
      <c r="M125" s="11"/>
      <c r="N125" s="4"/>
      <c r="O125" s="11"/>
      <c r="P125" s="4"/>
      <c r="Q125" s="4"/>
      <c r="R125" s="4"/>
      <c r="S125" s="2"/>
    </row>
    <row r="126" spans="1:19" ht="16.5" thickBot="1">
      <c r="A126" s="8"/>
      <c r="C126" s="4"/>
      <c r="D126" s="4"/>
      <c r="E126" s="4"/>
      <c r="F126" s="4"/>
      <c r="G126" s="4"/>
      <c r="H126" s="57">
        <f>H120+H122+H123+H124</f>
        <v>101867</v>
      </c>
      <c r="I126" s="4"/>
      <c r="J126" s="6">
        <f>J120+J122+J123+J124</f>
        <v>104480</v>
      </c>
      <c r="K126" s="4"/>
      <c r="L126" s="4"/>
      <c r="M126" s="11"/>
      <c r="N126" s="4"/>
      <c r="O126" s="11"/>
      <c r="P126" s="4"/>
      <c r="Q126" s="4"/>
      <c r="R126" s="4"/>
      <c r="S126" s="2"/>
    </row>
    <row r="127" spans="1:19" ht="16.5" thickTop="1">
      <c r="A127" s="8"/>
      <c r="C127" s="4"/>
      <c r="D127" s="4"/>
      <c r="E127" s="4"/>
      <c r="F127" s="4"/>
      <c r="G127" s="4"/>
      <c r="H127" s="61"/>
      <c r="I127" s="4"/>
      <c r="J127" s="18"/>
      <c r="K127" s="4"/>
      <c r="L127" s="4"/>
      <c r="M127" s="11"/>
      <c r="N127" s="4"/>
      <c r="O127" s="11"/>
      <c r="P127" s="4"/>
      <c r="Q127" s="4"/>
      <c r="R127" s="4"/>
      <c r="S127" s="2"/>
    </row>
    <row r="128" spans="1:19" ht="15.75">
      <c r="A128" s="8">
        <v>12</v>
      </c>
      <c r="B128" s="43" t="s">
        <v>39</v>
      </c>
      <c r="C128" s="4"/>
      <c r="D128" s="4"/>
      <c r="E128" s="4"/>
      <c r="F128" s="4"/>
      <c r="G128" s="4"/>
      <c r="H128" s="9">
        <f>(+H120-H91)/(H114-338)*100</f>
        <v>226.60731948565774</v>
      </c>
      <c r="I128" s="4"/>
      <c r="J128" s="4">
        <f>(+J120-J91)/(J114-121)*100</f>
        <v>227.77833829390102</v>
      </c>
      <c r="K128" s="4"/>
      <c r="L128" s="4"/>
      <c r="M128" s="11"/>
      <c r="N128" s="4"/>
      <c r="O128" s="11"/>
      <c r="P128" s="4"/>
      <c r="Q128" s="4"/>
      <c r="R128" s="4"/>
      <c r="S128" s="2"/>
    </row>
    <row r="129" spans="1:19" ht="15.75">
      <c r="A129" s="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11"/>
      <c r="N129" s="4"/>
      <c r="O129" s="11"/>
      <c r="P129" s="4"/>
      <c r="Q129" s="4"/>
      <c r="R129" s="4"/>
      <c r="S129" s="2"/>
    </row>
    <row r="130" spans="1:19" ht="15.75">
      <c r="A130" s="8"/>
      <c r="B130" s="43" t="s">
        <v>193</v>
      </c>
      <c r="C130" s="4" t="s">
        <v>194</v>
      </c>
      <c r="D130" s="4"/>
      <c r="E130" s="4"/>
      <c r="F130" s="4"/>
      <c r="G130" s="4"/>
      <c r="H130" s="4"/>
      <c r="I130" s="4"/>
      <c r="J130" s="4"/>
      <c r="K130" s="4"/>
      <c r="L130" s="4"/>
      <c r="M130" s="11"/>
      <c r="N130" s="4"/>
      <c r="O130" s="11"/>
      <c r="P130" s="4"/>
      <c r="Q130" s="4"/>
      <c r="R130" s="4"/>
      <c r="S130" s="2"/>
    </row>
    <row r="131" spans="1:19" ht="15.75">
      <c r="A131" s="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1"/>
      <c r="N131" s="4"/>
      <c r="O131" s="11"/>
      <c r="P131" s="4"/>
      <c r="Q131" s="4"/>
      <c r="R131" s="4"/>
      <c r="S131" s="2"/>
    </row>
    <row r="132" spans="1:19" ht="12.75" customHeight="1">
      <c r="A132" s="29" t="s">
        <v>6</v>
      </c>
      <c r="C132" s="4"/>
      <c r="D132" s="4"/>
      <c r="E132" s="4"/>
      <c r="F132" s="4"/>
      <c r="G132" s="4"/>
      <c r="Q132" s="4"/>
      <c r="R132" s="4"/>
      <c r="S132" s="2"/>
    </row>
    <row r="133" spans="1:19" ht="15.75">
      <c r="A133" s="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2"/>
    </row>
    <row r="134" spans="1:19" ht="15.75">
      <c r="A134" s="29">
        <v>1</v>
      </c>
      <c r="B134" s="46" t="s">
        <v>40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2"/>
    </row>
    <row r="135" spans="1:19" ht="15.75">
      <c r="A135" s="29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2"/>
    </row>
    <row r="136" spans="1:19" ht="15.75">
      <c r="A136" s="8"/>
      <c r="B136" s="43" t="s">
        <v>177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4"/>
      <c r="Q136" s="4"/>
      <c r="R136" s="4"/>
      <c r="S136" s="2"/>
    </row>
    <row r="137" spans="1:19" ht="15.75">
      <c r="A137" s="8"/>
      <c r="B137" s="43" t="s">
        <v>216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4"/>
      <c r="Q137" s="4"/>
      <c r="R137" s="4"/>
      <c r="S137" s="2"/>
    </row>
    <row r="138" spans="1:19" ht="15.75">
      <c r="A138" s="8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4"/>
      <c r="Q138" s="4"/>
      <c r="R138" s="4"/>
      <c r="S138" s="2"/>
    </row>
    <row r="139" spans="1:19" ht="15.75">
      <c r="A139" s="8"/>
      <c r="B139" s="43" t="s">
        <v>178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4"/>
      <c r="Q139" s="4"/>
      <c r="R139" s="4"/>
      <c r="S139" s="2"/>
    </row>
    <row r="140" spans="1:19" ht="15.75">
      <c r="A140" s="8"/>
      <c r="B140" s="43" t="s">
        <v>168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4"/>
      <c r="Q140" s="4"/>
      <c r="R140" s="4"/>
      <c r="S140" s="2"/>
    </row>
    <row r="141" spans="1:19" ht="15.75">
      <c r="A141" s="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2"/>
    </row>
    <row r="142" spans="1:19" ht="15.75">
      <c r="A142" s="29">
        <v>2</v>
      </c>
      <c r="B142" s="46" t="s">
        <v>41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2"/>
    </row>
    <row r="143" spans="1:19" ht="15.75">
      <c r="A143" s="8"/>
      <c r="C143" s="4"/>
      <c r="D143" s="4"/>
      <c r="E143" s="4"/>
      <c r="F143" s="4"/>
      <c r="G143" s="4"/>
      <c r="H143" s="4"/>
      <c r="I143" s="7"/>
      <c r="J143" s="4"/>
      <c r="K143" s="7"/>
      <c r="L143" s="4"/>
      <c r="M143" s="4"/>
      <c r="N143" s="7"/>
      <c r="O143" s="7"/>
      <c r="P143" s="7"/>
      <c r="Q143" s="4"/>
      <c r="R143" s="4"/>
      <c r="S143" s="2"/>
    </row>
    <row r="144" spans="1:19" ht="15.75">
      <c r="A144" s="8"/>
      <c r="B144" s="43" t="s">
        <v>179</v>
      </c>
      <c r="C144" s="4"/>
      <c r="D144" s="4"/>
      <c r="E144" s="4"/>
      <c r="F144" s="4"/>
      <c r="G144" s="4"/>
      <c r="H144" s="4"/>
      <c r="I144" s="7"/>
      <c r="J144" s="4"/>
      <c r="K144" s="7"/>
      <c r="L144" s="4"/>
      <c r="M144" s="4"/>
      <c r="N144" s="7"/>
      <c r="O144" s="4"/>
      <c r="P144" s="7"/>
      <c r="Q144" s="4"/>
      <c r="R144" s="4"/>
      <c r="S144" s="2"/>
    </row>
    <row r="145" spans="1:19" ht="15.75">
      <c r="A145" s="8"/>
      <c r="C145" s="4"/>
      <c r="D145" s="4"/>
      <c r="E145" s="4"/>
      <c r="F145" s="4"/>
      <c r="G145" s="4"/>
      <c r="H145" s="4"/>
      <c r="I145" s="7"/>
      <c r="J145" s="4"/>
      <c r="K145" s="7"/>
      <c r="L145" s="4"/>
      <c r="M145" s="4"/>
      <c r="N145" s="7"/>
      <c r="O145" s="4"/>
      <c r="P145" s="7"/>
      <c r="Q145" s="4"/>
      <c r="R145" s="4"/>
      <c r="S145" s="2"/>
    </row>
    <row r="146" spans="1:19" ht="15.75">
      <c r="A146" s="29">
        <v>3</v>
      </c>
      <c r="B146" s="46" t="s">
        <v>42</v>
      </c>
      <c r="C146" s="4"/>
      <c r="D146" s="4"/>
      <c r="E146" s="4"/>
      <c r="F146" s="4"/>
      <c r="G146" s="4"/>
      <c r="H146" s="4"/>
      <c r="I146" s="11"/>
      <c r="J146" s="4"/>
      <c r="K146" s="11"/>
      <c r="L146" s="4"/>
      <c r="M146" s="4"/>
      <c r="N146" s="11"/>
      <c r="O146" s="4"/>
      <c r="P146" s="11"/>
      <c r="Q146" s="4"/>
      <c r="R146" s="4"/>
      <c r="S146" s="2"/>
    </row>
    <row r="147" spans="1:19" ht="15.75">
      <c r="A147" s="29"/>
      <c r="C147" s="4"/>
      <c r="D147" s="4"/>
      <c r="E147" s="4"/>
      <c r="F147" s="4"/>
      <c r="G147" s="4"/>
      <c r="H147" s="4"/>
      <c r="I147" s="11"/>
      <c r="J147" s="4"/>
      <c r="K147" s="11"/>
      <c r="L147" s="4"/>
      <c r="M147" s="4"/>
      <c r="N147" s="11"/>
      <c r="O147" s="4"/>
      <c r="P147" s="11"/>
      <c r="Q147" s="4"/>
      <c r="R147" s="4"/>
      <c r="S147" s="2"/>
    </row>
    <row r="148" spans="1:19" ht="15.75">
      <c r="A148" s="29"/>
      <c r="B148" s="43" t="s">
        <v>190</v>
      </c>
      <c r="C148" s="4"/>
      <c r="D148" s="4"/>
      <c r="E148" s="4"/>
      <c r="F148" s="4"/>
      <c r="G148" s="4"/>
      <c r="H148" s="4"/>
      <c r="I148" s="11"/>
      <c r="J148" s="4"/>
      <c r="K148" s="11"/>
      <c r="L148" s="4"/>
      <c r="M148" s="4"/>
      <c r="N148" s="11"/>
      <c r="O148" s="4"/>
      <c r="P148" s="11"/>
      <c r="Q148" s="4"/>
      <c r="R148" s="4"/>
      <c r="S148" s="2"/>
    </row>
    <row r="149" spans="1:19" ht="15.75">
      <c r="A149" s="8"/>
      <c r="C149" s="4"/>
      <c r="D149" s="4"/>
      <c r="E149" s="4"/>
      <c r="F149" s="4"/>
      <c r="G149" s="4"/>
      <c r="H149" s="4"/>
      <c r="I149" s="11"/>
      <c r="J149" s="4"/>
      <c r="K149" s="11"/>
      <c r="L149" s="4"/>
      <c r="M149" s="4"/>
      <c r="N149" s="11"/>
      <c r="O149" s="4"/>
      <c r="P149" s="11"/>
      <c r="Q149" s="4"/>
      <c r="R149" s="4"/>
      <c r="S149" s="2"/>
    </row>
    <row r="150" spans="1:19" ht="15.75">
      <c r="A150" s="29">
        <v>4</v>
      </c>
      <c r="B150" s="46" t="s">
        <v>43</v>
      </c>
      <c r="C150" s="4"/>
      <c r="D150" s="4"/>
      <c r="E150" s="4"/>
      <c r="F150" s="4"/>
      <c r="G150" s="4"/>
      <c r="H150" s="4"/>
      <c r="I150" s="11"/>
      <c r="J150" s="4"/>
      <c r="K150" s="11"/>
      <c r="L150" s="4"/>
      <c r="M150" s="4"/>
      <c r="N150" s="11"/>
      <c r="O150" s="4"/>
      <c r="P150" s="11"/>
      <c r="Q150" s="4"/>
      <c r="R150" s="4"/>
      <c r="S150" s="2"/>
    </row>
    <row r="151" spans="1:19" ht="15.75">
      <c r="A151" s="29"/>
      <c r="C151" s="4"/>
      <c r="D151" s="4"/>
      <c r="E151" s="4"/>
      <c r="F151" s="4"/>
      <c r="G151" s="4"/>
      <c r="H151" s="4"/>
      <c r="I151" s="11"/>
      <c r="J151" s="4"/>
      <c r="K151" s="11"/>
      <c r="L151" s="4"/>
      <c r="M151" s="4"/>
      <c r="N151" s="11"/>
      <c r="O151" s="4"/>
      <c r="P151" s="11"/>
      <c r="Q151" s="4"/>
      <c r="R151" s="4"/>
      <c r="S151" s="2"/>
    </row>
    <row r="152" spans="1:19" ht="15.75">
      <c r="A152" s="29"/>
      <c r="B152" s="43" t="s">
        <v>44</v>
      </c>
      <c r="C152" s="4"/>
      <c r="D152" s="4"/>
      <c r="E152" s="4"/>
      <c r="F152" s="4"/>
      <c r="G152" s="4"/>
      <c r="H152" s="7" t="s">
        <v>139</v>
      </c>
      <c r="I152" s="4"/>
      <c r="J152" s="7" t="s">
        <v>139</v>
      </c>
      <c r="K152" s="4"/>
      <c r="L152" s="4"/>
      <c r="M152" s="7" t="s">
        <v>139</v>
      </c>
      <c r="N152" s="4"/>
      <c r="O152" s="7" t="s">
        <v>139</v>
      </c>
      <c r="P152" s="11"/>
      <c r="Q152" s="4"/>
      <c r="R152" s="4"/>
      <c r="S152" s="2"/>
    </row>
    <row r="153" spans="1:19" ht="15.75">
      <c r="A153" s="29"/>
      <c r="C153" s="4"/>
      <c r="D153" s="4"/>
      <c r="E153" s="4"/>
      <c r="F153" s="4"/>
      <c r="G153" s="4"/>
      <c r="H153" s="7" t="s">
        <v>131</v>
      </c>
      <c r="I153" s="4"/>
      <c r="J153" s="7" t="s">
        <v>131</v>
      </c>
      <c r="K153" s="4"/>
      <c r="L153" s="4"/>
      <c r="M153" s="7" t="s">
        <v>131</v>
      </c>
      <c r="N153" s="4"/>
      <c r="O153" s="7" t="s">
        <v>131</v>
      </c>
      <c r="P153" s="11"/>
      <c r="Q153" s="4"/>
      <c r="R153" s="4"/>
      <c r="S153" s="2"/>
    </row>
    <row r="154" spans="1:19" ht="15.75">
      <c r="A154" s="29"/>
      <c r="C154" s="4"/>
      <c r="D154" s="4"/>
      <c r="E154" s="4"/>
      <c r="F154" s="4"/>
      <c r="G154" s="4"/>
      <c r="H154" s="7" t="s">
        <v>154</v>
      </c>
      <c r="I154" s="7"/>
      <c r="J154" s="7" t="s">
        <v>155</v>
      </c>
      <c r="K154" s="7"/>
      <c r="L154" s="4"/>
      <c r="M154" s="7" t="s">
        <v>154</v>
      </c>
      <c r="N154" s="7"/>
      <c r="O154" s="7" t="s">
        <v>155</v>
      </c>
      <c r="P154" s="11"/>
      <c r="Q154" s="4"/>
      <c r="R154" s="4"/>
      <c r="S154" s="2"/>
    </row>
    <row r="155" spans="1:19" ht="15.75">
      <c r="A155" s="8"/>
      <c r="C155" s="4"/>
      <c r="D155" s="4"/>
      <c r="E155" s="4"/>
      <c r="F155" s="4"/>
      <c r="G155" s="4"/>
      <c r="H155" s="7" t="s">
        <v>138</v>
      </c>
      <c r="I155" s="7"/>
      <c r="J155" s="7" t="s">
        <v>138</v>
      </c>
      <c r="K155" s="7"/>
      <c r="L155" s="4"/>
      <c r="M155" s="7" t="s">
        <v>138</v>
      </c>
      <c r="N155" s="7"/>
      <c r="O155" s="7" t="s">
        <v>138</v>
      </c>
      <c r="P155" s="4"/>
      <c r="Q155" s="4"/>
      <c r="R155" s="4"/>
      <c r="S155" s="2"/>
    </row>
    <row r="156" spans="1:19" ht="15.75">
      <c r="A156" s="8"/>
      <c r="B156" s="43" t="s">
        <v>15</v>
      </c>
      <c r="C156" s="4" t="s">
        <v>103</v>
      </c>
      <c r="D156" s="4"/>
      <c r="E156" s="4"/>
      <c r="F156" s="4"/>
      <c r="G156" s="4"/>
      <c r="H156" s="15">
        <v>144</v>
      </c>
      <c r="I156" s="16"/>
      <c r="J156" s="16"/>
      <c r="K156" s="16"/>
      <c r="L156" s="16"/>
      <c r="M156" s="15">
        <v>144</v>
      </c>
      <c r="N156" s="16"/>
      <c r="O156" s="32"/>
      <c r="P156" s="4"/>
      <c r="Q156" s="4"/>
      <c r="R156" s="4"/>
      <c r="S156" s="2"/>
    </row>
    <row r="157" spans="1:19" ht="15.75">
      <c r="A157" s="8"/>
      <c r="B157" s="43" t="s">
        <v>16</v>
      </c>
      <c r="C157" s="4" t="s">
        <v>104</v>
      </c>
      <c r="D157" s="4"/>
      <c r="E157" s="4"/>
      <c r="F157" s="4"/>
      <c r="G157" s="4"/>
      <c r="H157" s="15" t="s">
        <v>134</v>
      </c>
      <c r="I157" s="16"/>
      <c r="J157" s="32"/>
      <c r="K157" s="16"/>
      <c r="L157" s="16"/>
      <c r="M157" s="15" t="s">
        <v>134</v>
      </c>
      <c r="N157" s="16"/>
      <c r="O157" s="15"/>
      <c r="P157" s="4"/>
      <c r="Q157" s="4"/>
      <c r="R157" s="4"/>
      <c r="S157" s="2"/>
    </row>
    <row r="158" spans="1:19" ht="15.75">
      <c r="A158" s="8"/>
      <c r="B158" s="43" t="s">
        <v>17</v>
      </c>
      <c r="C158" s="4" t="s">
        <v>105</v>
      </c>
      <c r="D158" s="4"/>
      <c r="E158" s="4"/>
      <c r="F158" s="4"/>
      <c r="G158" s="4"/>
      <c r="H158" s="63" t="s">
        <v>134</v>
      </c>
      <c r="I158" s="16"/>
      <c r="J158" s="32"/>
      <c r="K158" s="16"/>
      <c r="L158" s="16"/>
      <c r="M158" s="63" t="s">
        <v>134</v>
      </c>
      <c r="N158" s="16"/>
      <c r="O158" s="15"/>
      <c r="P158" s="4"/>
      <c r="Q158" s="4"/>
      <c r="R158" s="4"/>
      <c r="S158" s="2"/>
    </row>
    <row r="159" spans="1:18" ht="16.5" thickBot="1">
      <c r="A159" s="8"/>
      <c r="C159" s="4"/>
      <c r="D159" s="4"/>
      <c r="E159" s="4"/>
      <c r="F159" s="4"/>
      <c r="G159" s="4"/>
      <c r="H159" s="33">
        <f>SUM(H156:H158)</f>
        <v>144</v>
      </c>
      <c r="I159" s="16"/>
      <c r="J159" s="34"/>
      <c r="K159" s="16"/>
      <c r="L159" s="16"/>
      <c r="M159" s="64">
        <f>SUM(M156:M158)</f>
        <v>144</v>
      </c>
      <c r="N159" s="16"/>
      <c r="O159" s="33"/>
      <c r="P159" s="4"/>
      <c r="Q159" s="4"/>
      <c r="R159" s="13"/>
    </row>
    <row r="160" spans="1:18" ht="13.5" customHeight="1" thickTop="1">
      <c r="A160" s="8"/>
      <c r="C160" s="4"/>
      <c r="D160" s="4"/>
      <c r="E160" s="4"/>
      <c r="F160" s="4"/>
      <c r="G160" s="4"/>
      <c r="H160" s="18"/>
      <c r="I160" s="4"/>
      <c r="J160" s="18"/>
      <c r="K160" s="4"/>
      <c r="L160" s="4"/>
      <c r="M160" s="48"/>
      <c r="N160" s="4"/>
      <c r="O160" s="18"/>
      <c r="P160" s="4"/>
      <c r="Q160" s="4"/>
      <c r="R160" s="13"/>
    </row>
    <row r="161" spans="1:19" ht="15.75" customHeight="1">
      <c r="A161" s="14" t="s">
        <v>7</v>
      </c>
      <c r="B161" s="43" t="s">
        <v>181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4"/>
      <c r="S161" s="2"/>
    </row>
    <row r="162" spans="1:19" ht="15.75" customHeight="1">
      <c r="A162" s="14"/>
      <c r="B162" s="43" t="s">
        <v>180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4"/>
      <c r="S162" s="2"/>
    </row>
    <row r="163" spans="1:19" ht="15.75" customHeight="1">
      <c r="A163" s="14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4"/>
      <c r="S163" s="2"/>
    </row>
    <row r="164" spans="1:19" ht="15.75" customHeight="1">
      <c r="A164" s="14"/>
      <c r="B164" s="43" t="s">
        <v>182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4"/>
      <c r="S164" s="2"/>
    </row>
    <row r="165" spans="1:19" ht="15.75" customHeight="1">
      <c r="A165" s="14"/>
      <c r="B165" s="43" t="s">
        <v>183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4"/>
      <c r="S165" s="2"/>
    </row>
    <row r="166" spans="1:19" ht="15.75" customHeight="1">
      <c r="A166" s="14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4"/>
      <c r="S166" s="2"/>
    </row>
    <row r="167" spans="1:19" ht="15.75" customHeight="1">
      <c r="A167" s="35">
        <v>5</v>
      </c>
      <c r="B167" s="46" t="s">
        <v>45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4"/>
      <c r="S167" s="2"/>
    </row>
    <row r="168" spans="1:19" ht="15.75" customHeight="1">
      <c r="A168" s="14"/>
      <c r="B168" s="43" t="s">
        <v>46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13"/>
      <c r="Q168" s="13"/>
      <c r="R168" s="4"/>
      <c r="S168" s="2"/>
    </row>
    <row r="169" spans="1:19" ht="15.75" customHeight="1">
      <c r="A169" s="14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13"/>
      <c r="Q169" s="13"/>
      <c r="R169" s="4"/>
      <c r="S169" s="2"/>
    </row>
    <row r="170" spans="1:19" ht="15.75" customHeight="1">
      <c r="A170" s="35">
        <v>6</v>
      </c>
      <c r="B170" s="46" t="s">
        <v>47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13"/>
      <c r="Q170" s="13"/>
      <c r="R170" s="4"/>
      <c r="S170" s="2"/>
    </row>
    <row r="171" spans="1:19" ht="15.75" customHeight="1">
      <c r="A171" s="8"/>
      <c r="C171" s="38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4"/>
      <c r="Q171" s="4"/>
      <c r="R171" s="4"/>
      <c r="S171" s="2"/>
    </row>
    <row r="172" spans="1:19" ht="15.75" customHeight="1">
      <c r="A172" s="8"/>
      <c r="B172" s="43" t="s">
        <v>184</v>
      </c>
      <c r="C172" s="38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4"/>
      <c r="Q172" s="4"/>
      <c r="R172" s="4"/>
      <c r="S172" s="2"/>
    </row>
    <row r="173" spans="1:19" ht="15.75" customHeight="1">
      <c r="A173" s="8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4"/>
      <c r="Q173" s="4"/>
      <c r="R173" s="4"/>
      <c r="S173" s="2"/>
    </row>
    <row r="174" spans="1:19" ht="15.75" customHeight="1">
      <c r="A174" s="29">
        <v>7</v>
      </c>
      <c r="B174" s="46" t="s">
        <v>48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4"/>
      <c r="Q174" s="4"/>
      <c r="R174" s="4"/>
      <c r="S174" s="2"/>
    </row>
    <row r="175" spans="1:19" ht="15.75" customHeight="1">
      <c r="A175" s="8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2"/>
    </row>
    <row r="176" spans="1:19" ht="15.75" customHeight="1">
      <c r="A176" s="8"/>
      <c r="B176" s="43" t="s">
        <v>185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2"/>
    </row>
    <row r="177" spans="1:19" ht="15.75" customHeight="1">
      <c r="A177" s="8"/>
      <c r="B177" s="43" t="s">
        <v>169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2"/>
    </row>
    <row r="178" spans="1:19" ht="15.75" customHeight="1">
      <c r="A178" s="8"/>
      <c r="B178" s="47"/>
      <c r="C178" s="48"/>
      <c r="D178" s="48"/>
      <c r="E178" s="48"/>
      <c r="F178" s="48"/>
      <c r="G178" s="48"/>
      <c r="H178" s="48"/>
      <c r="I178" s="48"/>
      <c r="J178" s="49"/>
      <c r="K178" s="48"/>
      <c r="L178" s="4"/>
      <c r="M178" s="4"/>
      <c r="N178" s="4"/>
      <c r="O178" s="4"/>
      <c r="P178" s="4"/>
      <c r="Q178" s="4"/>
      <c r="R178" s="4"/>
      <c r="S178" s="2"/>
    </row>
    <row r="179" spans="1:19" ht="15.75" customHeight="1">
      <c r="A179" s="8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2"/>
    </row>
    <row r="180" spans="1:19" ht="15.75" customHeight="1">
      <c r="A180" s="8"/>
      <c r="C180" s="26"/>
      <c r="D180" s="6"/>
      <c r="E180" s="6"/>
      <c r="F180" s="6"/>
      <c r="G180" s="6"/>
      <c r="H180" s="6"/>
      <c r="I180" s="6"/>
      <c r="J180" s="39" t="s">
        <v>138</v>
      </c>
      <c r="K180" s="25"/>
      <c r="L180" s="4"/>
      <c r="M180" s="4"/>
      <c r="N180" s="4"/>
      <c r="O180" s="4"/>
      <c r="P180" s="4"/>
      <c r="Q180" s="4"/>
      <c r="R180" s="4"/>
      <c r="S180" s="2"/>
    </row>
    <row r="181" spans="1:19" ht="15.75" customHeight="1">
      <c r="A181" s="8"/>
      <c r="C181" s="26" t="s">
        <v>106</v>
      </c>
      <c r="D181" s="6"/>
      <c r="E181" s="6"/>
      <c r="F181" s="6"/>
      <c r="G181" s="6"/>
      <c r="H181" s="6"/>
      <c r="I181" s="6"/>
      <c r="J181" s="40">
        <v>2841</v>
      </c>
      <c r="K181" s="25"/>
      <c r="L181" s="4"/>
      <c r="M181" s="4"/>
      <c r="N181" s="4"/>
      <c r="O181" s="4"/>
      <c r="P181" s="4"/>
      <c r="Q181" s="4"/>
      <c r="R181" s="4"/>
      <c r="S181" s="2"/>
    </row>
    <row r="182" spans="1:19" ht="15.75" customHeight="1">
      <c r="A182" s="8"/>
      <c r="C182" s="26" t="s">
        <v>107</v>
      </c>
      <c r="D182" s="6"/>
      <c r="E182" s="6"/>
      <c r="F182" s="6"/>
      <c r="G182" s="6"/>
      <c r="H182" s="6"/>
      <c r="I182" s="6"/>
      <c r="J182" s="40">
        <v>2841</v>
      </c>
      <c r="K182" s="25"/>
      <c r="L182" s="4"/>
      <c r="M182" s="4"/>
      <c r="N182" s="4"/>
      <c r="O182" s="4"/>
      <c r="P182" s="4"/>
      <c r="Q182" s="4"/>
      <c r="R182" s="4"/>
      <c r="S182" s="2"/>
    </row>
    <row r="183" spans="1:19" ht="15.75" customHeight="1">
      <c r="A183" s="8"/>
      <c r="C183" s="26" t="s">
        <v>170</v>
      </c>
      <c r="D183" s="6"/>
      <c r="E183" s="6"/>
      <c r="F183" s="6"/>
      <c r="G183" s="6"/>
      <c r="H183" s="6"/>
      <c r="I183" s="6"/>
      <c r="J183" s="40">
        <v>1338</v>
      </c>
      <c r="K183" s="25"/>
      <c r="L183" s="4"/>
      <c r="M183" s="4"/>
      <c r="N183" s="4"/>
      <c r="O183" s="4"/>
      <c r="P183" s="4"/>
      <c r="Q183" s="4"/>
      <c r="R183" s="4"/>
      <c r="S183" s="2"/>
    </row>
    <row r="184" spans="1:19" ht="15.75" customHeight="1">
      <c r="A184" s="8"/>
      <c r="C184" s="6"/>
      <c r="D184" s="6"/>
      <c r="E184" s="6"/>
      <c r="F184" s="6"/>
      <c r="G184" s="6"/>
      <c r="H184" s="6"/>
      <c r="I184" s="6"/>
      <c r="J184" s="6"/>
      <c r="K184" s="4"/>
      <c r="L184" s="4"/>
      <c r="M184" s="4"/>
      <c r="N184" s="4"/>
      <c r="O184" s="4"/>
      <c r="P184" s="4"/>
      <c r="Q184" s="4"/>
      <c r="R184" s="4"/>
      <c r="S184" s="2"/>
    </row>
    <row r="185" spans="1:19" ht="15.75" customHeight="1">
      <c r="A185" s="29">
        <v>8</v>
      </c>
      <c r="B185" s="46" t="s">
        <v>49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2"/>
    </row>
    <row r="186" spans="1:19" ht="15.75" customHeight="1">
      <c r="A186" s="8"/>
      <c r="B186" s="43" t="s">
        <v>214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2"/>
    </row>
    <row r="187" spans="1:19" ht="15.75" customHeight="1">
      <c r="A187" s="8"/>
      <c r="B187" s="43" t="s">
        <v>204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2"/>
    </row>
    <row r="188" spans="1:19" ht="15.75" customHeight="1">
      <c r="A188" s="8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2"/>
    </row>
    <row r="189" spans="1:19" ht="15.75" customHeight="1" hidden="1">
      <c r="A189" s="8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2"/>
    </row>
    <row r="190" spans="1:19" ht="15.75" customHeight="1">
      <c r="A190" s="29">
        <v>9</v>
      </c>
      <c r="B190" s="46" t="s">
        <v>50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4"/>
      <c r="Q190" s="4"/>
      <c r="R190" s="4"/>
      <c r="S190" s="2"/>
    </row>
    <row r="191" spans="1:19" ht="15.75" customHeight="1">
      <c r="A191" s="29"/>
      <c r="B191" s="43" t="s">
        <v>218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4"/>
      <c r="Q191" s="4"/>
      <c r="R191" s="4"/>
      <c r="S191" s="2"/>
    </row>
    <row r="192" spans="1:19" ht="15.75" customHeight="1">
      <c r="A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4"/>
      <c r="Q192" s="4"/>
      <c r="R192" s="4"/>
      <c r="S192" s="2"/>
    </row>
    <row r="193" spans="1:19" ht="15.75" customHeight="1">
      <c r="A193" s="29"/>
      <c r="B193" s="43" t="s">
        <v>15</v>
      </c>
      <c r="C193" s="43" t="s">
        <v>108</v>
      </c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4"/>
      <c r="Q193" s="4"/>
      <c r="R193" s="4"/>
      <c r="S193" s="2"/>
    </row>
    <row r="194" spans="1:19" ht="15.75" customHeight="1">
      <c r="A194" s="29"/>
      <c r="C194" s="43" t="s">
        <v>109</v>
      </c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4"/>
      <c r="Q194" s="4"/>
      <c r="R194" s="4"/>
      <c r="S194" s="2"/>
    </row>
    <row r="195" spans="1:19" ht="15.75" customHeight="1">
      <c r="A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4"/>
      <c r="Q195" s="4"/>
      <c r="R195" s="4"/>
      <c r="S195" s="2"/>
    </row>
    <row r="196" spans="1:19" ht="15.75" customHeight="1">
      <c r="A196" s="29"/>
      <c r="B196" s="43" t="s">
        <v>16</v>
      </c>
      <c r="C196" s="43" t="s">
        <v>110</v>
      </c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4"/>
      <c r="Q196" s="4"/>
      <c r="R196" s="4"/>
      <c r="S196" s="2"/>
    </row>
    <row r="197" spans="1:19" ht="15.75" customHeight="1">
      <c r="A197" s="29"/>
      <c r="C197" s="43" t="s">
        <v>111</v>
      </c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4"/>
      <c r="Q197" s="4"/>
      <c r="R197" s="4"/>
      <c r="S197" s="2"/>
    </row>
    <row r="198" spans="1:19" ht="15.75" customHeight="1">
      <c r="A198" s="29"/>
      <c r="C198" s="43" t="s">
        <v>112</v>
      </c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4"/>
      <c r="Q198" s="4"/>
      <c r="R198" s="4"/>
      <c r="S198" s="2"/>
    </row>
    <row r="199" spans="1:19" ht="15.75" customHeight="1">
      <c r="A199" s="29"/>
      <c r="C199" s="43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4"/>
      <c r="Q199" s="4"/>
      <c r="R199" s="4"/>
      <c r="S199" s="2"/>
    </row>
    <row r="200" spans="1:19" ht="15.75" customHeight="1">
      <c r="A200" s="29"/>
      <c r="B200" s="43" t="s">
        <v>237</v>
      </c>
      <c r="C200" s="43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4"/>
      <c r="Q200" s="4"/>
      <c r="R200" s="4"/>
      <c r="S200" s="2"/>
    </row>
    <row r="201" spans="1:19" ht="15.75" customHeight="1">
      <c r="A201" s="29"/>
      <c r="B201" s="43" t="s">
        <v>236</v>
      </c>
      <c r="C201" s="43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4"/>
      <c r="Q201" s="4"/>
      <c r="R201" s="4"/>
      <c r="S201" s="2"/>
    </row>
    <row r="202" spans="1:19" ht="15.75" customHeight="1">
      <c r="A202" s="29"/>
      <c r="C202" s="43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4"/>
      <c r="Q202" s="4"/>
      <c r="R202" s="4"/>
      <c r="S202" s="2"/>
    </row>
    <row r="203" spans="1:19" ht="15.75" customHeight="1">
      <c r="A203" s="29"/>
      <c r="B203" s="43" t="s">
        <v>113</v>
      </c>
      <c r="C203" s="43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4"/>
      <c r="Q203" s="4"/>
      <c r="R203" s="4"/>
      <c r="S203" s="2"/>
    </row>
    <row r="204" spans="1:19" ht="15.75" customHeight="1">
      <c r="A204" s="29"/>
      <c r="C204" s="31" t="s">
        <v>114</v>
      </c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4"/>
      <c r="Q204" s="4"/>
      <c r="R204" s="4"/>
      <c r="S204" s="2"/>
    </row>
    <row r="205" spans="1:19" ht="15.75" customHeight="1">
      <c r="A205" s="29"/>
      <c r="C205" s="31" t="s">
        <v>115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4"/>
      <c r="Q205" s="4"/>
      <c r="R205" s="4"/>
      <c r="S205" s="2"/>
    </row>
    <row r="206" spans="1:19" ht="15.75" customHeight="1">
      <c r="A206" s="29"/>
      <c r="C206" s="31" t="s">
        <v>116</v>
      </c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4"/>
      <c r="Q206" s="4"/>
      <c r="R206" s="4"/>
      <c r="S206" s="2"/>
    </row>
    <row r="207" spans="1:19" ht="15.75" customHeight="1">
      <c r="A207" s="29"/>
      <c r="C207" s="31" t="s">
        <v>117</v>
      </c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4"/>
      <c r="Q207" s="4"/>
      <c r="R207" s="4"/>
      <c r="S207" s="2"/>
    </row>
    <row r="208" spans="1:19" ht="15.75" customHeight="1">
      <c r="A208" s="29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4"/>
      <c r="Q208" s="4"/>
      <c r="R208" s="4"/>
      <c r="S208" s="2"/>
    </row>
    <row r="209" spans="1:19" ht="15.75" customHeight="1">
      <c r="A209" s="29">
        <v>10</v>
      </c>
      <c r="B209" s="46" t="s">
        <v>51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4"/>
      <c r="Q209" s="4"/>
      <c r="R209" s="4"/>
      <c r="S209" s="2"/>
    </row>
    <row r="210" spans="1:19" ht="15.75" customHeight="1">
      <c r="A210" s="8"/>
      <c r="B210" s="43" t="s">
        <v>52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4"/>
      <c r="Q210" s="4"/>
      <c r="R210" s="4"/>
      <c r="S210" s="2"/>
    </row>
    <row r="211" spans="1:19" ht="15.75" customHeight="1">
      <c r="A211" s="8"/>
      <c r="B211" s="43" t="s">
        <v>233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4"/>
      <c r="Q211" s="4"/>
      <c r="R211" s="4"/>
      <c r="S211" s="2"/>
    </row>
    <row r="212" spans="1:19" ht="15.75" customHeight="1">
      <c r="A212" s="8"/>
      <c r="B212" s="43" t="s">
        <v>224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4"/>
      <c r="Q212" s="4"/>
      <c r="R212" s="4"/>
      <c r="S212" s="2"/>
    </row>
    <row r="213" spans="1:19" ht="15.75" customHeight="1">
      <c r="A213" s="8"/>
      <c r="B213" s="43" t="s">
        <v>219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4"/>
      <c r="Q213" s="4"/>
      <c r="R213" s="4"/>
      <c r="S213" s="2"/>
    </row>
    <row r="214" spans="1:19" ht="15.75" customHeight="1">
      <c r="A214" s="8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4"/>
      <c r="Q214" s="4"/>
      <c r="R214" s="4"/>
      <c r="S214" s="2"/>
    </row>
    <row r="215" spans="1:19" ht="15.75" customHeight="1">
      <c r="A215" s="29">
        <v>11</v>
      </c>
      <c r="B215" s="46" t="s">
        <v>53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4"/>
      <c r="Q215" s="4"/>
      <c r="R215" s="4"/>
      <c r="S215" s="2"/>
    </row>
    <row r="216" spans="1:19" ht="15.75" customHeight="1">
      <c r="A216" s="29"/>
      <c r="B216" s="46" t="s">
        <v>54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4"/>
      <c r="Q216" s="4"/>
      <c r="R216" s="4"/>
      <c r="S216" s="2"/>
    </row>
    <row r="217" spans="1:19" ht="15.75" customHeight="1">
      <c r="A217" s="8"/>
      <c r="B217" s="43" t="s">
        <v>55</v>
      </c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4"/>
      <c r="Q217" s="4"/>
      <c r="R217" s="4"/>
      <c r="S217" s="2"/>
    </row>
    <row r="218" spans="1:19" ht="15.75" customHeight="1">
      <c r="A218" s="8"/>
      <c r="B218" s="43" t="s">
        <v>186</v>
      </c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4"/>
      <c r="Q218" s="4"/>
      <c r="R218" s="4"/>
      <c r="S218" s="2"/>
    </row>
    <row r="219" spans="1:19" ht="15.75" customHeight="1">
      <c r="A219" s="8"/>
      <c r="C219" s="37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4"/>
      <c r="Q219" s="4"/>
      <c r="R219" s="4"/>
      <c r="S219" s="2"/>
    </row>
    <row r="220" spans="1:19" ht="15.75" customHeight="1">
      <c r="A220" s="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"/>
      <c r="O220" s="4"/>
      <c r="P220" s="4"/>
      <c r="Q220" s="4"/>
      <c r="R220" s="4"/>
      <c r="S220" s="2"/>
    </row>
    <row r="221" spans="1:19" ht="15.75" customHeight="1">
      <c r="A221" s="8"/>
      <c r="B221" s="4" t="s">
        <v>187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2"/>
    </row>
    <row r="222" spans="1:19" ht="15.75" customHeight="1">
      <c r="A222" s="8"/>
      <c r="B222" s="53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"/>
      <c r="P222" s="4"/>
      <c r="Q222" s="4"/>
      <c r="R222" s="4"/>
      <c r="S222" s="2"/>
    </row>
    <row r="223" spans="1:19" ht="15.75" customHeight="1">
      <c r="A223" s="8"/>
      <c r="B223" s="52"/>
      <c r="C223" s="4"/>
      <c r="D223" s="4"/>
      <c r="E223" s="4"/>
      <c r="F223" s="4"/>
      <c r="G223" s="4"/>
      <c r="H223" s="4"/>
      <c r="I223" s="4"/>
      <c r="J223" s="4" t="s">
        <v>171</v>
      </c>
      <c r="K223" s="4"/>
      <c r="L223" s="4"/>
      <c r="M223" s="4" t="s">
        <v>172</v>
      </c>
      <c r="N223" s="4"/>
      <c r="O223" s="4"/>
      <c r="P223" s="4"/>
      <c r="Q223" s="4"/>
      <c r="R223" s="4"/>
      <c r="S223" s="2"/>
    </row>
    <row r="224" spans="1:19" ht="15.75" customHeight="1">
      <c r="A224" s="8"/>
      <c r="B224" s="5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2"/>
    </row>
    <row r="225" spans="1:19" ht="15.75" customHeight="1">
      <c r="A225" s="8"/>
      <c r="B225" s="48" t="s">
        <v>191</v>
      </c>
      <c r="C225" s="48"/>
      <c r="D225" s="48"/>
      <c r="E225" s="48"/>
      <c r="F225" s="48"/>
      <c r="G225" s="48"/>
      <c r="H225" s="48"/>
      <c r="I225" s="48"/>
      <c r="J225" s="48">
        <v>121000</v>
      </c>
      <c r="K225" s="48"/>
      <c r="L225" s="48"/>
      <c r="M225" s="51">
        <v>231678</v>
      </c>
      <c r="N225" s="48"/>
      <c r="O225" s="4"/>
      <c r="P225" s="4"/>
      <c r="Q225" s="4"/>
      <c r="R225" s="4"/>
      <c r="S225" s="2"/>
    </row>
    <row r="226" spans="1:19" ht="15.75" customHeight="1">
      <c r="A226" s="8"/>
      <c r="B226" s="48" t="s">
        <v>173</v>
      </c>
      <c r="C226" s="48"/>
      <c r="D226" s="48"/>
      <c r="E226" s="48"/>
      <c r="F226" s="48"/>
      <c r="G226" s="48"/>
      <c r="H226" s="48"/>
      <c r="I226" s="48"/>
      <c r="J226" s="48">
        <v>217000</v>
      </c>
      <c r="K226" s="48"/>
      <c r="L226" s="48"/>
      <c r="M226" s="51">
        <f>349607+10131</f>
        <v>359738</v>
      </c>
      <c r="N226" s="48"/>
      <c r="O226" s="4"/>
      <c r="P226" s="4"/>
      <c r="Q226" s="4"/>
      <c r="R226" s="4"/>
      <c r="S226" s="2"/>
    </row>
    <row r="227" spans="1:19" ht="15.75" customHeight="1" thickBot="1">
      <c r="A227" s="8"/>
      <c r="B227" s="50" t="s">
        <v>205</v>
      </c>
      <c r="C227" s="48"/>
      <c r="D227" s="48"/>
      <c r="E227" s="48"/>
      <c r="F227" s="48"/>
      <c r="G227" s="48"/>
      <c r="H227" s="48"/>
      <c r="I227" s="48"/>
      <c r="J227" s="54">
        <f>SUM(J225:J226)</f>
        <v>338000</v>
      </c>
      <c r="K227" s="48"/>
      <c r="L227" s="48"/>
      <c r="M227" s="55">
        <f>SUM(M225:M226)</f>
        <v>591416</v>
      </c>
      <c r="N227" s="4"/>
      <c r="O227" s="4"/>
      <c r="P227" s="4"/>
      <c r="Q227" s="4"/>
      <c r="R227" s="4"/>
      <c r="S227" s="2"/>
    </row>
    <row r="228" spans="1:19" ht="15.75" customHeight="1" thickTop="1">
      <c r="A228" s="8"/>
      <c r="B228" s="50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51"/>
      <c r="N228" s="4"/>
      <c r="O228" s="4"/>
      <c r="P228" s="4"/>
      <c r="Q228" s="4"/>
      <c r="R228" s="4"/>
      <c r="S228" s="2"/>
    </row>
    <row r="229" spans="1:19" ht="15.75" customHeight="1">
      <c r="A229" s="8"/>
      <c r="B229" s="43" t="s">
        <v>209</v>
      </c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51"/>
      <c r="N229" s="4"/>
      <c r="O229" s="4"/>
      <c r="P229" s="4"/>
      <c r="Q229" s="4"/>
      <c r="R229" s="4"/>
      <c r="S229" s="2"/>
    </row>
    <row r="230" spans="1:19" ht="15.75" customHeight="1">
      <c r="A230" s="8"/>
      <c r="B230" s="43" t="s">
        <v>174</v>
      </c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51"/>
      <c r="N230" s="4"/>
      <c r="O230" s="4"/>
      <c r="P230" s="4"/>
      <c r="Q230" s="4"/>
      <c r="R230" s="4"/>
      <c r="S230" s="2"/>
    </row>
    <row r="231" spans="1:19" ht="15.75" customHeight="1">
      <c r="A231" s="8"/>
      <c r="B231" s="50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51"/>
      <c r="N231" s="4"/>
      <c r="O231" s="4"/>
      <c r="P231" s="4"/>
      <c r="Q231" s="4"/>
      <c r="R231" s="4"/>
      <c r="S231" s="2"/>
    </row>
    <row r="232" spans="1:19" ht="15.75" customHeight="1">
      <c r="A232" s="8"/>
      <c r="B232" s="50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51"/>
      <c r="N232" s="4"/>
      <c r="O232" s="4"/>
      <c r="P232" s="4"/>
      <c r="Q232" s="4"/>
      <c r="R232" s="4"/>
      <c r="S232" s="2"/>
    </row>
    <row r="233" spans="1:19" ht="15.75" customHeight="1">
      <c r="A233" s="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2"/>
    </row>
    <row r="234" spans="1:19" ht="15.75" customHeight="1">
      <c r="A234" s="29">
        <v>12</v>
      </c>
      <c r="B234" s="46" t="s">
        <v>188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2"/>
    </row>
    <row r="235" spans="1:19" ht="15.75" customHeight="1">
      <c r="A235" s="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2"/>
    </row>
    <row r="236" spans="1:19" ht="15.75" customHeight="1">
      <c r="A236" s="8"/>
      <c r="B236" s="43" t="s">
        <v>56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2"/>
    </row>
    <row r="237" spans="1:19" ht="15.75" customHeight="1">
      <c r="A237" s="8"/>
      <c r="C237" s="4" t="s">
        <v>118</v>
      </c>
      <c r="D237" s="4"/>
      <c r="E237" s="4"/>
      <c r="F237" s="4"/>
      <c r="G237" s="4"/>
      <c r="H237" s="4"/>
      <c r="I237" s="4"/>
      <c r="J237" s="9">
        <v>7112</v>
      </c>
      <c r="K237" s="4"/>
      <c r="L237" s="4"/>
      <c r="M237" s="4"/>
      <c r="N237" s="4"/>
      <c r="O237" s="4"/>
      <c r="P237" s="4"/>
      <c r="Q237" s="4"/>
      <c r="R237" s="4"/>
      <c r="S237" s="2"/>
    </row>
    <row r="238" spans="1:19" ht="15.75" customHeight="1">
      <c r="A238" s="8"/>
      <c r="C238" s="4" t="s">
        <v>119</v>
      </c>
      <c r="D238" s="4"/>
      <c r="E238" s="4"/>
      <c r="F238" s="4"/>
      <c r="G238" s="4"/>
      <c r="H238" s="4"/>
      <c r="I238" s="4"/>
      <c r="J238" s="9">
        <v>21561</v>
      </c>
      <c r="K238" s="4"/>
      <c r="L238" s="4"/>
      <c r="M238" s="4"/>
      <c r="N238" s="4"/>
      <c r="O238" s="4"/>
      <c r="P238" s="4"/>
      <c r="Q238" s="4"/>
      <c r="R238" s="4"/>
      <c r="S238" s="2"/>
    </row>
    <row r="239" spans="1:19" ht="15.75" customHeight="1">
      <c r="A239" s="8"/>
      <c r="C239" s="4" t="s">
        <v>120</v>
      </c>
      <c r="D239" s="4"/>
      <c r="E239" s="4"/>
      <c r="F239" s="4"/>
      <c r="G239" s="4"/>
      <c r="H239" s="4"/>
      <c r="I239" s="4"/>
      <c r="J239" s="9">
        <v>1525</v>
      </c>
      <c r="K239" s="4"/>
      <c r="L239" s="4"/>
      <c r="M239" s="4"/>
      <c r="N239" s="4"/>
      <c r="O239" s="4"/>
      <c r="P239" s="4"/>
      <c r="Q239" s="4"/>
      <c r="R239" s="4"/>
      <c r="S239" s="2"/>
    </row>
    <row r="240" spans="1:19" ht="15.75" customHeight="1">
      <c r="A240" s="8"/>
      <c r="C240" s="4" t="s">
        <v>121</v>
      </c>
      <c r="D240" s="4"/>
      <c r="E240" s="4"/>
      <c r="F240" s="4"/>
      <c r="G240" s="4"/>
      <c r="H240" s="4"/>
      <c r="I240" s="4"/>
      <c r="J240" s="9">
        <v>1034</v>
      </c>
      <c r="K240" s="4"/>
      <c r="L240" s="4"/>
      <c r="M240" s="4"/>
      <c r="N240" s="4"/>
      <c r="O240" s="4"/>
      <c r="P240" s="4"/>
      <c r="Q240" s="4"/>
      <c r="R240" s="4"/>
      <c r="S240" s="2"/>
    </row>
    <row r="241" spans="1:19" ht="15.75" customHeight="1">
      <c r="A241" s="8"/>
      <c r="C241" s="4" t="s">
        <v>122</v>
      </c>
      <c r="D241" s="4"/>
      <c r="E241" s="4"/>
      <c r="F241" s="4"/>
      <c r="G241" s="4"/>
      <c r="H241" s="4"/>
      <c r="I241" s="4"/>
      <c r="J241" s="9">
        <v>5841</v>
      </c>
      <c r="K241" s="4"/>
      <c r="L241" s="4"/>
      <c r="M241" s="4"/>
      <c r="N241" s="4"/>
      <c r="O241" s="4"/>
      <c r="P241" s="4"/>
      <c r="Q241" s="4"/>
      <c r="R241" s="4"/>
      <c r="S241" s="2"/>
    </row>
    <row r="242" spans="1:19" ht="15.75" customHeight="1">
      <c r="A242" s="8"/>
      <c r="C242" s="4" t="s">
        <v>123</v>
      </c>
      <c r="D242" s="4"/>
      <c r="E242" s="4"/>
      <c r="F242" s="4"/>
      <c r="G242" s="4"/>
      <c r="H242" s="4"/>
      <c r="I242" s="4"/>
      <c r="J242" s="9">
        <f>6192+37</f>
        <v>6229</v>
      </c>
      <c r="K242" s="4"/>
      <c r="L242" s="4"/>
      <c r="M242" s="4"/>
      <c r="N242" s="4"/>
      <c r="O242" s="4"/>
      <c r="P242" s="4"/>
      <c r="Q242" s="4"/>
      <c r="R242" s="4"/>
      <c r="S242" s="2"/>
    </row>
    <row r="243" spans="1:19" ht="15.75" customHeight="1">
      <c r="A243" s="8"/>
      <c r="C243" s="4"/>
      <c r="D243" s="4"/>
      <c r="E243" s="4"/>
      <c r="F243" s="4"/>
      <c r="G243" s="4"/>
      <c r="H243" s="4"/>
      <c r="I243" s="4"/>
      <c r="J243" s="12">
        <f>SUM(J237:J242)</f>
        <v>43302</v>
      </c>
      <c r="K243" s="4"/>
      <c r="L243" s="4"/>
      <c r="M243" s="4"/>
      <c r="N243" s="4"/>
      <c r="O243" s="4"/>
      <c r="P243" s="4"/>
      <c r="Q243" s="4"/>
      <c r="R243" s="4"/>
      <c r="S243" s="2"/>
    </row>
    <row r="244" spans="1:19" ht="15.75" customHeight="1">
      <c r="A244" s="8"/>
      <c r="C244" s="4"/>
      <c r="D244" s="4"/>
      <c r="E244" s="4"/>
      <c r="F244" s="4"/>
      <c r="G244" s="4"/>
      <c r="H244" s="4"/>
      <c r="I244" s="4"/>
      <c r="J244" s="28"/>
      <c r="K244" s="4"/>
      <c r="L244" s="4"/>
      <c r="M244" s="4"/>
      <c r="N244" s="4"/>
      <c r="O244" s="4"/>
      <c r="P244" s="4"/>
      <c r="Q244" s="4"/>
      <c r="R244" s="4"/>
      <c r="S244" s="2"/>
    </row>
    <row r="245" spans="1:19" ht="15.75" customHeight="1">
      <c r="A245" s="8"/>
      <c r="C245" s="4"/>
      <c r="D245" s="4"/>
      <c r="E245" s="4"/>
      <c r="F245" s="4"/>
      <c r="G245" s="4"/>
      <c r="H245" s="4"/>
      <c r="I245" s="4"/>
      <c r="J245" s="9"/>
      <c r="K245" s="4"/>
      <c r="L245" s="4"/>
      <c r="M245" s="4"/>
      <c r="N245" s="4"/>
      <c r="O245" s="4"/>
      <c r="P245" s="4"/>
      <c r="Q245" s="4"/>
      <c r="R245" s="4"/>
      <c r="S245" s="2"/>
    </row>
    <row r="246" spans="1:19" ht="15.75" customHeight="1">
      <c r="A246" s="8"/>
      <c r="C246" s="4"/>
      <c r="D246" s="4"/>
      <c r="E246" s="4"/>
      <c r="F246" s="4"/>
      <c r="G246" s="4"/>
      <c r="H246" s="4"/>
      <c r="I246" s="4"/>
      <c r="J246" s="9"/>
      <c r="K246" s="4"/>
      <c r="L246" s="4"/>
      <c r="M246" s="4"/>
      <c r="N246" s="4"/>
      <c r="O246" s="4"/>
      <c r="P246" s="4"/>
      <c r="Q246" s="4"/>
      <c r="R246" s="4"/>
      <c r="S246" s="2"/>
    </row>
    <row r="247" spans="1:19" ht="15.75" customHeight="1">
      <c r="A247" s="8"/>
      <c r="B247" s="43" t="s">
        <v>57</v>
      </c>
      <c r="C247" s="4"/>
      <c r="D247" s="4"/>
      <c r="E247" s="4"/>
      <c r="F247" s="4"/>
      <c r="G247" s="4"/>
      <c r="H247" s="4"/>
      <c r="I247" s="4"/>
      <c r="J247" s="9"/>
      <c r="K247" s="4"/>
      <c r="L247" s="4"/>
      <c r="M247" s="4"/>
      <c r="N247" s="4"/>
      <c r="O247" s="4"/>
      <c r="P247" s="4"/>
      <c r="Q247" s="4"/>
      <c r="R247" s="4"/>
      <c r="S247" s="2"/>
    </row>
    <row r="248" spans="1:19" ht="15.75" customHeight="1">
      <c r="A248" s="8"/>
      <c r="C248" s="4" t="s">
        <v>124</v>
      </c>
      <c r="D248" s="4"/>
      <c r="E248" s="4"/>
      <c r="F248" s="4"/>
      <c r="G248" s="4"/>
      <c r="H248" s="4"/>
      <c r="I248" s="4"/>
      <c r="J248" s="9">
        <v>2758</v>
      </c>
      <c r="K248" s="4"/>
      <c r="L248" s="4"/>
      <c r="M248" s="4"/>
      <c r="N248" s="4"/>
      <c r="O248" s="4"/>
      <c r="P248" s="4"/>
      <c r="Q248" s="4"/>
      <c r="R248" s="4"/>
      <c r="S248" s="2"/>
    </row>
    <row r="249" spans="1:19" ht="15.75" customHeight="1">
      <c r="A249" s="8"/>
      <c r="C249" s="4" t="s">
        <v>125</v>
      </c>
      <c r="D249" s="4"/>
      <c r="E249" s="4"/>
      <c r="F249" s="4"/>
      <c r="G249" s="4"/>
      <c r="H249" s="4"/>
      <c r="I249" s="4"/>
      <c r="J249" s="9">
        <f>5201+54</f>
        <v>5255</v>
      </c>
      <c r="K249" s="4"/>
      <c r="L249" s="4"/>
      <c r="M249" s="4"/>
      <c r="N249" s="4"/>
      <c r="O249" s="4"/>
      <c r="P249" s="4"/>
      <c r="Q249" s="4"/>
      <c r="R249" s="4"/>
      <c r="S249" s="2"/>
    </row>
    <row r="250" spans="1:19" ht="15.75" customHeight="1" thickBot="1">
      <c r="A250" s="8"/>
      <c r="C250" s="4"/>
      <c r="D250" s="4"/>
      <c r="E250" s="4"/>
      <c r="F250" s="4"/>
      <c r="G250" s="4"/>
      <c r="H250" s="4"/>
      <c r="I250" s="4"/>
      <c r="J250" s="62">
        <f>SUM(J247:J249)</f>
        <v>8013</v>
      </c>
      <c r="K250" s="4"/>
      <c r="L250" s="4"/>
      <c r="M250" s="4"/>
      <c r="N250" s="4"/>
      <c r="O250" s="4"/>
      <c r="P250" s="4"/>
      <c r="Q250" s="4"/>
      <c r="R250" s="4"/>
      <c r="S250" s="2"/>
    </row>
    <row r="251" spans="1:19" ht="15.75" customHeight="1" thickTop="1">
      <c r="A251" s="8"/>
      <c r="C251" s="4"/>
      <c r="D251" s="4"/>
      <c r="E251" s="4"/>
      <c r="F251" s="4"/>
      <c r="G251" s="4"/>
      <c r="H251" s="4"/>
      <c r="I251" s="4"/>
      <c r="J251" s="61"/>
      <c r="K251" s="4"/>
      <c r="L251" s="4"/>
      <c r="M251" s="4"/>
      <c r="N251" s="4"/>
      <c r="O251" s="4"/>
      <c r="P251" s="4"/>
      <c r="Q251" s="4"/>
      <c r="R251" s="4"/>
      <c r="S251" s="2"/>
    </row>
    <row r="252" spans="1:19" ht="15.75" customHeight="1">
      <c r="A252" s="8"/>
      <c r="B252" s="43" t="s">
        <v>210</v>
      </c>
      <c r="C252" s="4"/>
      <c r="D252" s="4"/>
      <c r="E252" s="4"/>
      <c r="F252" s="4"/>
      <c r="G252" s="4"/>
      <c r="H252" s="4"/>
      <c r="I252" s="4"/>
      <c r="J252" s="61"/>
      <c r="K252" s="4"/>
      <c r="L252" s="4"/>
      <c r="M252" s="4"/>
      <c r="N252" s="4"/>
      <c r="O252" s="4"/>
      <c r="P252" s="4"/>
      <c r="Q252" s="4"/>
      <c r="R252" s="4"/>
      <c r="S252" s="2"/>
    </row>
    <row r="253" spans="1:19" ht="15.75" customHeight="1">
      <c r="A253" s="8"/>
      <c r="C253" s="4"/>
      <c r="D253" s="4"/>
      <c r="E253" s="4"/>
      <c r="F253" s="4"/>
      <c r="G253" s="4"/>
      <c r="H253" s="4"/>
      <c r="I253" s="4"/>
      <c r="J253" s="61"/>
      <c r="K253" s="4"/>
      <c r="L253" s="4"/>
      <c r="M253" s="4"/>
      <c r="N253" s="4"/>
      <c r="O253" s="4"/>
      <c r="P253" s="4"/>
      <c r="Q253" s="4"/>
      <c r="R253" s="4"/>
      <c r="S253" s="2"/>
    </row>
    <row r="254" spans="1:19" ht="15.75" customHeight="1">
      <c r="A254" s="8"/>
      <c r="B254" s="43" t="s">
        <v>208</v>
      </c>
      <c r="C254" s="4"/>
      <c r="D254" s="4"/>
      <c r="E254" s="4"/>
      <c r="F254" s="4"/>
      <c r="G254" s="4"/>
      <c r="H254" s="4"/>
      <c r="I254" s="4"/>
      <c r="J254" s="61">
        <v>851</v>
      </c>
      <c r="K254" s="4"/>
      <c r="L254" s="4"/>
      <c r="M254" s="4"/>
      <c r="N254" s="4"/>
      <c r="O254" s="4"/>
      <c r="P254" s="4"/>
      <c r="Q254" s="4"/>
      <c r="R254" s="4"/>
      <c r="S254" s="2"/>
    </row>
    <row r="255" spans="1:19" ht="15.75" customHeight="1">
      <c r="A255" s="8"/>
      <c r="B255" s="43" t="s">
        <v>206</v>
      </c>
      <c r="C255" s="4"/>
      <c r="D255" s="4"/>
      <c r="E255" s="4"/>
      <c r="F255" s="4"/>
      <c r="G255" s="4"/>
      <c r="H255" s="4"/>
      <c r="I255" s="4"/>
      <c r="J255" s="61">
        <v>50464</v>
      </c>
      <c r="K255" s="4"/>
      <c r="L255" s="4"/>
      <c r="M255" s="4"/>
      <c r="N255" s="4"/>
      <c r="O255" s="4"/>
      <c r="P255" s="4"/>
      <c r="Q255" s="4"/>
      <c r="R255" s="4"/>
      <c r="S255" s="2"/>
    </row>
    <row r="256" spans="1:19" ht="15.75" customHeight="1" thickBot="1">
      <c r="A256" s="8"/>
      <c r="B256" s="43" t="s">
        <v>207</v>
      </c>
      <c r="C256" s="4"/>
      <c r="D256" s="4"/>
      <c r="E256" s="4"/>
      <c r="F256" s="4"/>
      <c r="G256" s="4"/>
      <c r="H256" s="4"/>
      <c r="I256" s="4"/>
      <c r="J256" s="62">
        <f>SUM(J254:J255)</f>
        <v>51315</v>
      </c>
      <c r="K256" s="4"/>
      <c r="L256" s="4"/>
      <c r="M256" s="4"/>
      <c r="N256" s="4"/>
      <c r="O256" s="4"/>
      <c r="P256" s="4"/>
      <c r="Q256" s="4"/>
      <c r="R256" s="4"/>
      <c r="S256" s="2"/>
    </row>
    <row r="257" spans="1:19" ht="15.75" customHeight="1" thickTop="1">
      <c r="A257" s="8"/>
      <c r="C257" s="4"/>
      <c r="D257" s="4"/>
      <c r="E257" s="4"/>
      <c r="F257" s="4"/>
      <c r="G257" s="4"/>
      <c r="H257" s="4"/>
      <c r="I257" s="4"/>
      <c r="J257" s="61"/>
      <c r="K257" s="4"/>
      <c r="L257" s="4"/>
      <c r="M257" s="4"/>
      <c r="N257" s="4"/>
      <c r="O257" s="4"/>
      <c r="P257" s="4"/>
      <c r="Q257" s="4"/>
      <c r="R257" s="4"/>
      <c r="S257" s="2"/>
    </row>
    <row r="258" spans="1:19" ht="15.75" customHeight="1">
      <c r="A258" s="8"/>
      <c r="B258" s="43" t="s">
        <v>198</v>
      </c>
      <c r="C258" s="4"/>
      <c r="D258" s="4"/>
      <c r="E258" s="4"/>
      <c r="F258" s="4"/>
      <c r="G258" s="4"/>
      <c r="H258" s="4"/>
      <c r="I258" s="4"/>
      <c r="J258" s="61"/>
      <c r="K258" s="4"/>
      <c r="L258" s="4"/>
      <c r="M258" s="4"/>
      <c r="N258" s="4"/>
      <c r="O258" s="4"/>
      <c r="P258" s="4"/>
      <c r="Q258" s="4"/>
      <c r="R258" s="4"/>
      <c r="S258" s="2"/>
    </row>
    <row r="259" spans="1:19" ht="15.75" customHeight="1">
      <c r="A259" s="8"/>
      <c r="B259" s="43" t="s">
        <v>199</v>
      </c>
      <c r="C259" s="4"/>
      <c r="D259" s="4"/>
      <c r="E259" s="4"/>
      <c r="F259" s="4"/>
      <c r="G259" s="4"/>
      <c r="H259" s="4"/>
      <c r="I259" s="4"/>
      <c r="J259" s="61"/>
      <c r="K259" s="4"/>
      <c r="L259" s="4"/>
      <c r="M259" s="4"/>
      <c r="N259" s="4"/>
      <c r="O259" s="4"/>
      <c r="P259" s="4"/>
      <c r="Q259" s="4"/>
      <c r="R259" s="4"/>
      <c r="S259" s="2"/>
    </row>
    <row r="260" spans="1:19" ht="15.75" customHeight="1">
      <c r="A260" s="8"/>
      <c r="B260" s="43" t="s">
        <v>200</v>
      </c>
      <c r="C260" s="4"/>
      <c r="D260" s="4"/>
      <c r="E260" s="4"/>
      <c r="F260" s="4"/>
      <c r="G260" s="4"/>
      <c r="H260" s="4"/>
      <c r="I260" s="4"/>
      <c r="J260" s="61"/>
      <c r="K260" s="4"/>
      <c r="L260" s="4"/>
      <c r="M260" s="4"/>
      <c r="N260" s="4"/>
      <c r="O260" s="4"/>
      <c r="P260" s="4"/>
      <c r="Q260" s="4"/>
      <c r="R260" s="4"/>
      <c r="S260" s="2"/>
    </row>
    <row r="261" spans="1:19" ht="15.75" customHeight="1">
      <c r="A261" s="8"/>
      <c r="B261" s="43" t="s">
        <v>201</v>
      </c>
      <c r="C261" s="4"/>
      <c r="D261" s="4"/>
      <c r="E261" s="4"/>
      <c r="F261" s="4"/>
      <c r="G261" s="4"/>
      <c r="H261" s="4"/>
      <c r="I261" s="4"/>
      <c r="J261" s="61"/>
      <c r="K261" s="4"/>
      <c r="L261" s="4"/>
      <c r="M261" s="4"/>
      <c r="N261" s="4"/>
      <c r="O261" s="4"/>
      <c r="P261" s="4"/>
      <c r="Q261" s="4"/>
      <c r="R261" s="4"/>
      <c r="S261" s="2"/>
    </row>
    <row r="262" spans="1:19" ht="15.75" customHeight="1">
      <c r="A262" s="8"/>
      <c r="C262" s="4"/>
      <c r="D262" s="4"/>
      <c r="E262" s="4"/>
      <c r="F262" s="4"/>
      <c r="G262" s="4"/>
      <c r="H262" s="4"/>
      <c r="I262" s="4"/>
      <c r="J262" s="61"/>
      <c r="K262" s="4"/>
      <c r="L262" s="4"/>
      <c r="M262" s="4"/>
      <c r="N262" s="4"/>
      <c r="O262" s="4"/>
      <c r="P262" s="4"/>
      <c r="Q262" s="4"/>
      <c r="R262" s="4"/>
      <c r="S262" s="2"/>
    </row>
    <row r="263" spans="1:19" ht="15.75" customHeight="1">
      <c r="A263" s="8"/>
      <c r="B263" s="43" t="s">
        <v>211</v>
      </c>
      <c r="C263" s="4"/>
      <c r="D263" s="4"/>
      <c r="E263" s="4"/>
      <c r="F263" s="4"/>
      <c r="G263" s="4"/>
      <c r="H263" s="4"/>
      <c r="I263" s="4"/>
      <c r="J263" s="61"/>
      <c r="K263" s="4"/>
      <c r="L263" s="4"/>
      <c r="M263" s="4"/>
      <c r="N263" s="4"/>
      <c r="O263" s="4"/>
      <c r="P263" s="4"/>
      <c r="Q263" s="4"/>
      <c r="R263" s="4"/>
      <c r="S263" s="2"/>
    </row>
    <row r="264" spans="1:19" ht="15.75" customHeight="1">
      <c r="A264" s="8"/>
      <c r="B264" s="43" t="s">
        <v>202</v>
      </c>
      <c r="C264" s="4"/>
      <c r="D264" s="4"/>
      <c r="E264" s="4"/>
      <c r="F264" s="4"/>
      <c r="G264" s="4"/>
      <c r="H264" s="4"/>
      <c r="I264" s="4"/>
      <c r="J264" s="61"/>
      <c r="K264" s="4"/>
      <c r="L264" s="4"/>
      <c r="M264" s="4"/>
      <c r="N264" s="4"/>
      <c r="O264" s="4"/>
      <c r="P264" s="4"/>
      <c r="Q264" s="4"/>
      <c r="R264" s="4"/>
      <c r="S264" s="2"/>
    </row>
    <row r="265" spans="1:19" ht="15.75" customHeight="1">
      <c r="A265" s="8"/>
      <c r="B265" s="43" t="s">
        <v>203</v>
      </c>
      <c r="C265" s="4"/>
      <c r="D265" s="4"/>
      <c r="E265" s="4"/>
      <c r="F265" s="4"/>
      <c r="G265" s="4"/>
      <c r="H265" s="4"/>
      <c r="I265" s="4"/>
      <c r="J265" s="61"/>
      <c r="K265" s="4"/>
      <c r="L265" s="4"/>
      <c r="M265" s="4"/>
      <c r="N265" s="4"/>
      <c r="O265" s="4"/>
      <c r="P265" s="4"/>
      <c r="Q265" s="4"/>
      <c r="R265" s="4"/>
      <c r="S265" s="2"/>
    </row>
    <row r="266" spans="1:19" ht="15.75" customHeight="1">
      <c r="A266" s="8"/>
      <c r="C266" s="4"/>
      <c r="D266" s="4"/>
      <c r="E266" s="4"/>
      <c r="F266" s="4"/>
      <c r="G266" s="4"/>
      <c r="H266" s="4"/>
      <c r="I266" s="4"/>
      <c r="J266" s="48"/>
      <c r="K266" s="4"/>
      <c r="L266" s="4"/>
      <c r="M266" s="4"/>
      <c r="N266" s="4"/>
      <c r="O266" s="4"/>
      <c r="P266" s="4"/>
      <c r="Q266" s="4"/>
      <c r="R266" s="4"/>
      <c r="S266" s="2"/>
    </row>
    <row r="267" spans="1:19" ht="15.75" customHeight="1">
      <c r="A267" s="29">
        <v>13</v>
      </c>
      <c r="B267" s="46" t="s">
        <v>58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2"/>
    </row>
    <row r="268" spans="1:19" ht="15.75" customHeight="1">
      <c r="A268" s="8"/>
      <c r="B268" s="43" t="s">
        <v>59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2"/>
    </row>
    <row r="269" spans="1:19" ht="15.75" customHeight="1">
      <c r="A269" s="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2"/>
    </row>
    <row r="270" spans="1:19" ht="15.75" customHeight="1">
      <c r="A270" s="29">
        <v>14</v>
      </c>
      <c r="B270" s="46" t="s">
        <v>60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2"/>
    </row>
    <row r="271" spans="1:19" ht="15.75" customHeight="1">
      <c r="A271" s="8"/>
      <c r="B271" s="43" t="s">
        <v>175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2"/>
    </row>
    <row r="272" spans="1:19" ht="15.75" customHeight="1">
      <c r="A272" s="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2"/>
    </row>
    <row r="273" spans="1:19" ht="15.75" customHeight="1">
      <c r="A273" s="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2"/>
    </row>
    <row r="274" spans="1:19" ht="15.75" customHeight="1">
      <c r="A274" s="29">
        <v>15</v>
      </c>
      <c r="B274" s="46" t="s">
        <v>61</v>
      </c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2"/>
    </row>
    <row r="275" spans="1:19" ht="15.75" customHeight="1">
      <c r="A275" s="8"/>
      <c r="B275" s="43" t="s">
        <v>62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2"/>
    </row>
    <row r="276" spans="1:19" ht="15.75" customHeight="1">
      <c r="A276" s="8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2"/>
    </row>
    <row r="277" spans="1:19" ht="15.75" customHeight="1">
      <c r="A277" s="29" t="s">
        <v>8</v>
      </c>
      <c r="B277" s="46" t="s">
        <v>176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2"/>
    </row>
    <row r="278" spans="1:19" ht="15.75" customHeight="1">
      <c r="A278" s="8"/>
      <c r="C278" s="4"/>
      <c r="D278" s="4"/>
      <c r="E278" s="4"/>
      <c r="F278" s="4"/>
      <c r="G278" s="4"/>
      <c r="H278" s="7"/>
      <c r="I278" s="4"/>
      <c r="J278" s="7" t="s">
        <v>145</v>
      </c>
      <c r="K278" s="4"/>
      <c r="L278" s="4"/>
      <c r="M278" s="4"/>
      <c r="N278" s="4"/>
      <c r="O278" s="4"/>
      <c r="P278" s="4"/>
      <c r="Q278" s="4"/>
      <c r="R278" s="4"/>
      <c r="S278" s="2"/>
    </row>
    <row r="279" spans="1:19" ht="15.75" customHeight="1">
      <c r="A279" s="8"/>
      <c r="C279" s="4"/>
      <c r="D279" s="4"/>
      <c r="E279" s="4"/>
      <c r="F279" s="4"/>
      <c r="G279" s="4"/>
      <c r="H279" s="7"/>
      <c r="I279" s="4"/>
      <c r="J279" s="7" t="s">
        <v>146</v>
      </c>
      <c r="K279" s="4"/>
      <c r="L279" s="4"/>
      <c r="M279" s="7" t="s">
        <v>150</v>
      </c>
      <c r="N279" s="4"/>
      <c r="O279" s="4"/>
      <c r="P279" s="4"/>
      <c r="Q279" s="4"/>
      <c r="R279" s="4"/>
      <c r="S279" s="2"/>
    </row>
    <row r="280" spans="1:19" ht="15.75" customHeight="1">
      <c r="A280" s="8"/>
      <c r="C280" s="4"/>
      <c r="D280" s="4"/>
      <c r="E280" s="4"/>
      <c r="F280" s="4"/>
      <c r="G280" s="4"/>
      <c r="H280" s="7"/>
      <c r="I280" s="4"/>
      <c r="J280" s="7" t="s">
        <v>147</v>
      </c>
      <c r="K280" s="4"/>
      <c r="L280" s="4"/>
      <c r="M280" s="7" t="s">
        <v>151</v>
      </c>
      <c r="N280" s="4"/>
      <c r="O280" s="4"/>
      <c r="P280" s="4"/>
      <c r="Q280" s="4"/>
      <c r="R280" s="4"/>
      <c r="S280" s="2"/>
    </row>
    <row r="281" spans="1:19" ht="15.75" customHeight="1">
      <c r="A281" s="8"/>
      <c r="C281" s="4"/>
      <c r="D281" s="4"/>
      <c r="E281" s="4"/>
      <c r="F281" s="4"/>
      <c r="G281" s="4"/>
      <c r="H281" s="7" t="s">
        <v>140</v>
      </c>
      <c r="I281" s="4"/>
      <c r="J281" s="7" t="s">
        <v>148</v>
      </c>
      <c r="K281" s="4"/>
      <c r="L281" s="4"/>
      <c r="M281" s="7" t="s">
        <v>152</v>
      </c>
      <c r="N281" s="4"/>
      <c r="O281" s="4"/>
      <c r="P281" s="4"/>
      <c r="Q281" s="4"/>
      <c r="R281" s="4"/>
      <c r="S281" s="2"/>
    </row>
    <row r="282" spans="1:19" ht="15.75" customHeight="1">
      <c r="A282" s="8"/>
      <c r="C282" s="4"/>
      <c r="D282" s="4"/>
      <c r="E282" s="4"/>
      <c r="F282" s="4"/>
      <c r="G282" s="4"/>
      <c r="H282" s="7" t="s">
        <v>138</v>
      </c>
      <c r="I282" s="4"/>
      <c r="J282" s="7" t="s">
        <v>138</v>
      </c>
      <c r="K282" s="4"/>
      <c r="L282" s="4"/>
      <c r="M282" s="7" t="s">
        <v>138</v>
      </c>
      <c r="N282" s="4"/>
      <c r="O282" s="4"/>
      <c r="P282" s="4"/>
      <c r="Q282" s="4"/>
      <c r="R282" s="4"/>
      <c r="S282" s="2"/>
    </row>
    <row r="283" spans="1:19" ht="15.75" customHeight="1">
      <c r="A283" s="8"/>
      <c r="C283" s="4" t="s">
        <v>126</v>
      </c>
      <c r="D283" s="4"/>
      <c r="E283" s="4"/>
      <c r="F283" s="4"/>
      <c r="G283" s="4"/>
      <c r="H283" s="9">
        <v>14790</v>
      </c>
      <c r="I283" s="16"/>
      <c r="J283" s="9">
        <v>-347</v>
      </c>
      <c r="K283" s="16"/>
      <c r="L283" s="16"/>
      <c r="M283" s="9">
        <v>80734</v>
      </c>
      <c r="N283" s="4"/>
      <c r="O283" s="4"/>
      <c r="P283" s="4"/>
      <c r="Q283" s="4"/>
      <c r="R283" s="4"/>
      <c r="S283" s="2"/>
    </row>
    <row r="284" spans="1:19" ht="15.75" customHeight="1">
      <c r="A284" s="8"/>
      <c r="C284" s="4" t="s">
        <v>127</v>
      </c>
      <c r="D284" s="4"/>
      <c r="E284" s="4"/>
      <c r="F284" s="4"/>
      <c r="G284" s="4"/>
      <c r="H284" s="9">
        <v>9355</v>
      </c>
      <c r="I284" s="16"/>
      <c r="J284" s="9">
        <v>698</v>
      </c>
      <c r="K284" s="16"/>
      <c r="L284" s="16"/>
      <c r="M284" s="9">
        <v>65364</v>
      </c>
      <c r="N284" s="4"/>
      <c r="O284" s="4"/>
      <c r="P284" s="4"/>
      <c r="Q284" s="4"/>
      <c r="R284" s="4"/>
      <c r="S284" s="2"/>
    </row>
    <row r="285" spans="1:19" ht="15.75" customHeight="1">
      <c r="A285" s="8"/>
      <c r="C285" s="4" t="s">
        <v>128</v>
      </c>
      <c r="D285" s="4"/>
      <c r="E285" s="4"/>
      <c r="F285" s="4"/>
      <c r="G285" s="4"/>
      <c r="H285" s="9">
        <v>1</v>
      </c>
      <c r="I285" s="16"/>
      <c r="J285" s="9">
        <v>-706</v>
      </c>
      <c r="K285" s="16"/>
      <c r="L285" s="16"/>
      <c r="M285" s="9">
        <v>10593</v>
      </c>
      <c r="N285" s="4"/>
      <c r="O285" s="4"/>
      <c r="P285" s="4"/>
      <c r="Q285" s="4"/>
      <c r="R285" s="4"/>
      <c r="S285" s="2"/>
    </row>
    <row r="286" spans="1:19" ht="15.75" customHeight="1">
      <c r="A286" s="8"/>
      <c r="C286" s="4"/>
      <c r="D286" s="4"/>
      <c r="E286" s="4"/>
      <c r="F286" s="4"/>
      <c r="G286" s="4"/>
      <c r="H286" s="9"/>
      <c r="I286" s="16"/>
      <c r="J286" s="9"/>
      <c r="K286" s="16"/>
      <c r="L286" s="16"/>
      <c r="M286" s="9"/>
      <c r="N286" s="4"/>
      <c r="O286" s="4"/>
      <c r="P286" s="4"/>
      <c r="Q286" s="4"/>
      <c r="R286" s="4"/>
      <c r="S286" s="2"/>
    </row>
    <row r="287" spans="1:19" ht="15.75" customHeight="1" thickBot="1">
      <c r="A287" s="8"/>
      <c r="C287" s="4"/>
      <c r="D287" s="4"/>
      <c r="E287" s="4"/>
      <c r="F287" s="4"/>
      <c r="G287" s="4"/>
      <c r="H287" s="57">
        <f>SUM(H283:H286)</f>
        <v>24146</v>
      </c>
      <c r="I287" s="16"/>
      <c r="J287" s="57">
        <f>SUM(J283:J286)</f>
        <v>-355</v>
      </c>
      <c r="K287" s="16"/>
      <c r="L287" s="16"/>
      <c r="M287" s="57">
        <f>SUM(M283:M286)</f>
        <v>156691</v>
      </c>
      <c r="N287" s="4"/>
      <c r="O287" s="4"/>
      <c r="P287" s="4"/>
      <c r="Q287" s="4"/>
      <c r="R287" s="4"/>
      <c r="S287" s="2"/>
    </row>
    <row r="288" spans="1:19" ht="15.75" customHeight="1" thickTop="1">
      <c r="A288" s="8"/>
      <c r="C288" s="4"/>
      <c r="D288" s="4"/>
      <c r="E288" s="4"/>
      <c r="F288" s="4"/>
      <c r="G288" s="4"/>
      <c r="H288" s="56"/>
      <c r="I288" s="16"/>
      <c r="J288" s="56"/>
      <c r="K288" s="16"/>
      <c r="L288" s="16"/>
      <c r="M288" s="56"/>
      <c r="N288" s="4"/>
      <c r="O288" s="4"/>
      <c r="P288" s="4"/>
      <c r="Q288" s="4"/>
      <c r="R288" s="4"/>
      <c r="S288" s="2"/>
    </row>
    <row r="289" spans="1:19" ht="15.75" customHeight="1">
      <c r="A289" s="29">
        <v>17</v>
      </c>
      <c r="B289" s="46" t="s">
        <v>63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2"/>
    </row>
    <row r="290" spans="1:19" ht="15.75" customHeight="1">
      <c r="A290" s="29"/>
      <c r="B290" s="46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2"/>
    </row>
    <row r="291" spans="1:19" ht="15.75" customHeight="1">
      <c r="A291" s="29"/>
      <c r="B291" s="43" t="s">
        <v>217</v>
      </c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4"/>
      <c r="Q291" s="4"/>
      <c r="R291" s="4"/>
      <c r="S291" s="2"/>
    </row>
    <row r="292" spans="1:19" ht="15.75" customHeight="1">
      <c r="A292" s="8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4"/>
      <c r="Q292" s="4"/>
      <c r="R292" s="4"/>
      <c r="S292" s="2"/>
    </row>
    <row r="293" spans="1:19" ht="15.75" customHeight="1">
      <c r="A293" s="8"/>
      <c r="B293" s="43" t="s">
        <v>232</v>
      </c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4"/>
      <c r="Q293" s="4"/>
      <c r="R293" s="4"/>
      <c r="S293" s="2"/>
    </row>
    <row r="294" spans="1:19" ht="15.75" customHeight="1">
      <c r="A294" s="8"/>
      <c r="B294" s="43" t="s">
        <v>225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4"/>
      <c r="Q294" s="4"/>
      <c r="R294" s="4"/>
      <c r="S294" s="2"/>
    </row>
    <row r="295" spans="1:19" ht="15.75" customHeight="1">
      <c r="A295" s="8"/>
      <c r="B295" s="43" t="s">
        <v>226</v>
      </c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4"/>
      <c r="Q295" s="4"/>
      <c r="R295" s="4"/>
      <c r="S295" s="2"/>
    </row>
    <row r="296" spans="1:19" ht="15.75" customHeight="1">
      <c r="A296" s="8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4"/>
      <c r="Q296" s="4"/>
      <c r="R296" s="4"/>
      <c r="S296" s="2"/>
    </row>
    <row r="297" spans="1:19" ht="15.75" customHeight="1">
      <c r="A297" s="8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4"/>
      <c r="Q297" s="4"/>
      <c r="R297" s="4"/>
      <c r="S297" s="2"/>
    </row>
    <row r="298" spans="1:19" ht="15.75">
      <c r="A298" s="29">
        <v>18</v>
      </c>
      <c r="B298" s="46" t="s">
        <v>64</v>
      </c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4"/>
      <c r="Q298" s="4"/>
      <c r="R298" s="4"/>
      <c r="S298" s="2"/>
    </row>
    <row r="299" spans="1:19" ht="15.75">
      <c r="A299" s="8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4"/>
      <c r="Q299" s="4"/>
      <c r="R299" s="4"/>
      <c r="S299" s="2"/>
    </row>
    <row r="300" spans="1:19" ht="15.75">
      <c r="A300" s="8"/>
      <c r="B300" s="43" t="s">
        <v>221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4"/>
      <c r="Q300" s="4"/>
      <c r="R300" s="4"/>
      <c r="S300" s="2"/>
    </row>
    <row r="301" spans="1:19" ht="15.75">
      <c r="A301" s="8"/>
      <c r="B301" s="43" t="s">
        <v>189</v>
      </c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4"/>
      <c r="Q301" s="4"/>
      <c r="R301" s="4"/>
      <c r="S301" s="2"/>
    </row>
    <row r="302" spans="1:19" ht="15.75" hidden="1">
      <c r="A302" s="8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4"/>
      <c r="Q302" s="4"/>
      <c r="R302" s="4"/>
      <c r="S302" s="2"/>
    </row>
    <row r="303" spans="1:19" ht="15.75">
      <c r="A303" s="8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4"/>
      <c r="Q303" s="4"/>
      <c r="R303" s="4"/>
      <c r="S303" s="2"/>
    </row>
    <row r="304" spans="1:19" ht="15.75">
      <c r="A304" s="8"/>
      <c r="B304" s="43" t="s">
        <v>222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4"/>
      <c r="Q304" s="4"/>
      <c r="R304" s="4"/>
      <c r="S304" s="2"/>
    </row>
    <row r="305" spans="1:19" ht="15.75">
      <c r="A305" s="8"/>
      <c r="B305" s="43" t="s">
        <v>234</v>
      </c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4"/>
      <c r="Q305" s="4"/>
      <c r="R305" s="4"/>
      <c r="S305" s="2"/>
    </row>
    <row r="306" spans="1:19" ht="15.75">
      <c r="A306" s="8"/>
      <c r="B306" s="43" t="s">
        <v>228</v>
      </c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4"/>
      <c r="Q306" s="4"/>
      <c r="R306" s="4"/>
      <c r="S306" s="2"/>
    </row>
    <row r="307" spans="1:19" ht="15.75">
      <c r="A307" s="8"/>
      <c r="B307" s="43" t="s">
        <v>227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4"/>
      <c r="Q307" s="4"/>
      <c r="R307" s="4"/>
      <c r="S307" s="2"/>
    </row>
    <row r="308" spans="1:19" ht="15.75">
      <c r="A308" s="8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4"/>
      <c r="Q308" s="4"/>
      <c r="R308" s="4"/>
      <c r="S308" s="2"/>
    </row>
    <row r="309" spans="1:19" ht="15.75">
      <c r="A309" s="8"/>
      <c r="B309" s="43" t="s">
        <v>223</v>
      </c>
      <c r="C309" s="43"/>
      <c r="D309" s="44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4"/>
      <c r="Q309" s="4"/>
      <c r="R309" s="4"/>
      <c r="S309" s="2"/>
    </row>
    <row r="310" spans="1:19" ht="15.75" hidden="1">
      <c r="A310" s="8"/>
      <c r="C310" s="45"/>
      <c r="D310" s="44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4"/>
      <c r="Q310" s="4"/>
      <c r="R310" s="4"/>
      <c r="S310" s="2"/>
    </row>
    <row r="311" spans="1:19" ht="15.75">
      <c r="A311" s="8"/>
      <c r="B311" s="43" t="s">
        <v>212</v>
      </c>
      <c r="C311" s="45"/>
      <c r="D311" s="44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4"/>
      <c r="Q311" s="4"/>
      <c r="R311" s="4"/>
      <c r="S311" s="2"/>
    </row>
    <row r="312" spans="1:19" ht="15.75">
      <c r="A312" s="8"/>
      <c r="B312" s="43" t="s">
        <v>235</v>
      </c>
      <c r="C312" s="43"/>
      <c r="D312" s="44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4"/>
      <c r="Q312" s="4"/>
      <c r="R312" s="4"/>
      <c r="S312" s="2"/>
    </row>
    <row r="313" spans="1:19" ht="15.75">
      <c r="A313" s="8"/>
      <c r="C313" s="43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4"/>
      <c r="Q313" s="4"/>
      <c r="R313" s="4"/>
      <c r="S313" s="2"/>
    </row>
    <row r="314" spans="1:19" ht="15.75">
      <c r="A314" s="29">
        <v>19</v>
      </c>
      <c r="B314" s="46" t="s">
        <v>65</v>
      </c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4"/>
      <c r="Q314" s="4"/>
      <c r="R314" s="4"/>
      <c r="S314" s="2"/>
    </row>
    <row r="315" spans="1:19" ht="15.75">
      <c r="A315" s="8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4"/>
      <c r="Q315" s="4"/>
      <c r="R315" s="4"/>
      <c r="S315" s="2"/>
    </row>
    <row r="316" spans="1:19" ht="15.75">
      <c r="A316" s="8"/>
      <c r="B316" s="43" t="s">
        <v>215</v>
      </c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4"/>
      <c r="Q316" s="4"/>
      <c r="R316" s="4"/>
      <c r="S316" s="2"/>
    </row>
    <row r="317" spans="1:19" ht="15.75">
      <c r="A317" s="8"/>
      <c r="B317" s="43" t="s">
        <v>229</v>
      </c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4"/>
      <c r="Q317" s="4"/>
      <c r="R317" s="4"/>
      <c r="S317" s="2"/>
    </row>
    <row r="318" spans="1:19" ht="15.75">
      <c r="A318" s="8"/>
      <c r="B318" s="43" t="s">
        <v>231</v>
      </c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4"/>
      <c r="Q318" s="4"/>
      <c r="R318" s="4"/>
      <c r="S318" s="2"/>
    </row>
    <row r="319" spans="1:19" ht="15.75">
      <c r="A319" s="8"/>
      <c r="B319" s="43" t="s">
        <v>230</v>
      </c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4"/>
      <c r="Q319" s="4"/>
      <c r="R319" s="4"/>
      <c r="S319" s="2"/>
    </row>
    <row r="320" spans="1:19" ht="15.75">
      <c r="A320" s="8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4"/>
      <c r="Q320" s="4"/>
      <c r="R320" s="4"/>
      <c r="S320" s="2"/>
    </row>
    <row r="321" spans="1:19" ht="15.75">
      <c r="A321" s="29">
        <v>20</v>
      </c>
      <c r="B321" s="46" t="s">
        <v>66</v>
      </c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4"/>
      <c r="Q321" s="4"/>
      <c r="R321" s="4"/>
      <c r="S321" s="2"/>
    </row>
    <row r="322" spans="1:19" ht="15.75">
      <c r="A322" s="8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4"/>
      <c r="Q322" s="4"/>
      <c r="R322" s="4"/>
      <c r="S322" s="2"/>
    </row>
    <row r="323" spans="1:19" ht="15.75">
      <c r="A323" s="8"/>
      <c r="B323" s="43" t="s">
        <v>220</v>
      </c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4"/>
      <c r="Q323" s="4"/>
      <c r="R323" s="4"/>
      <c r="S323" s="2"/>
    </row>
    <row r="324" spans="1:19" ht="15.75">
      <c r="A324" s="8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4"/>
      <c r="Q324" s="4"/>
      <c r="R324" s="4"/>
      <c r="S324" s="2"/>
    </row>
    <row r="325" spans="1:19" ht="15.75">
      <c r="A325" s="29">
        <v>21</v>
      </c>
      <c r="B325" s="46" t="s">
        <v>67</v>
      </c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4"/>
      <c r="Q325" s="4"/>
      <c r="R325" s="4"/>
      <c r="S325" s="2"/>
    </row>
    <row r="326" spans="1:19" ht="15.75">
      <c r="A326" s="8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4"/>
      <c r="Q326" s="4"/>
      <c r="R326" s="4"/>
      <c r="S326" s="2"/>
    </row>
    <row r="327" spans="1:19" ht="15.75">
      <c r="A327" s="4"/>
      <c r="B327" s="43" t="s">
        <v>68</v>
      </c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4"/>
      <c r="Q327" s="4"/>
      <c r="R327" s="4"/>
      <c r="S327" s="2"/>
    </row>
    <row r="328" spans="1:19" ht="15.75">
      <c r="A328" s="8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4"/>
      <c r="Q328" s="4"/>
      <c r="R328" s="4"/>
      <c r="S328" s="2"/>
    </row>
    <row r="329" spans="1:19" ht="15.75">
      <c r="A329" s="8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4"/>
      <c r="Q329" s="4"/>
      <c r="R329" s="4"/>
      <c r="S329" s="2"/>
    </row>
    <row r="330" spans="1:19" ht="15.75">
      <c r="A330" s="8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4"/>
      <c r="Q330" s="4"/>
      <c r="R330" s="4"/>
      <c r="S330" s="2"/>
    </row>
    <row r="331" spans="1:19" ht="15.75">
      <c r="A331" s="4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4"/>
      <c r="Q331" s="4"/>
      <c r="R331" s="4"/>
      <c r="S331" s="2"/>
    </row>
    <row r="332" spans="1:19" ht="15.75">
      <c r="A332" s="4" t="s">
        <v>9</v>
      </c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4"/>
      <c r="Q332" s="4"/>
      <c r="R332" s="4"/>
      <c r="S332" s="2"/>
    </row>
    <row r="333" spans="1:19" ht="15.75">
      <c r="A333" s="4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4"/>
      <c r="Q333" s="4"/>
      <c r="R333" s="4"/>
      <c r="S333" s="2"/>
    </row>
    <row r="334" spans="1:19" ht="15.75">
      <c r="A334" s="4" t="s">
        <v>10</v>
      </c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4"/>
      <c r="Q334" s="4"/>
      <c r="R334" s="4"/>
      <c r="S334" s="2"/>
    </row>
    <row r="335" spans="1:19" ht="15.75">
      <c r="A335" s="4" t="s">
        <v>11</v>
      </c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2"/>
    </row>
    <row r="336" spans="1:19" ht="15.75">
      <c r="A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2"/>
    </row>
    <row r="337" spans="1:19" ht="15.75">
      <c r="A337" s="4" t="s">
        <v>12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2"/>
    </row>
    <row r="338" spans="1:19" ht="15.75">
      <c r="A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2"/>
    </row>
    <row r="339" spans="1:18" ht="15.75">
      <c r="A339" s="13" t="s">
        <v>13</v>
      </c>
      <c r="C339" s="41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15.75">
      <c r="A340" s="42" t="s">
        <v>14</v>
      </c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15.75">
      <c r="A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15.75">
      <c r="A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15.75">
      <c r="A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15.75">
      <c r="A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15.75">
      <c r="A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15.75">
      <c r="A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15.75">
      <c r="A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15.75">
      <c r="A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15.75">
      <c r="A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15.75">
      <c r="A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15.75">
      <c r="A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15.75">
      <c r="A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15.75">
      <c r="A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15.75">
      <c r="A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15.75">
      <c r="A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15.75">
      <c r="A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15.75">
      <c r="A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15.75">
      <c r="A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15.75">
      <c r="A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15.75">
      <c r="A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15.75">
      <c r="A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15.75">
      <c r="A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15.75">
      <c r="A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15.75">
      <c r="A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15.75">
      <c r="A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15.75">
      <c r="A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15.75">
      <c r="A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15.75">
      <c r="A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15.75">
      <c r="A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15.75">
      <c r="A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15.75">
      <c r="A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15.75">
      <c r="A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15.75">
      <c r="A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15.75">
      <c r="A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15.75">
      <c r="A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15.75">
      <c r="A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15.75">
      <c r="A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15.75">
      <c r="A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5.75">
      <c r="A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5.75">
      <c r="A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5.75">
      <c r="A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5.75">
      <c r="A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5.75">
      <c r="A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5.75">
      <c r="A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5.75">
      <c r="A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5.75">
      <c r="A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5.75">
      <c r="A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5.75">
      <c r="A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</sheetData>
  <printOptions/>
  <pageMargins left="0.5" right="0.5027777777777778" top="0.5" bottom="0.403472222222222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